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yshka.nv\Desktop\"/>
    </mc:Choice>
  </mc:AlternateContent>
  <xr:revisionPtr revIDLastSave="0" documentId="8_{9ABCA497-BD9E-472C-9233-6E281775E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 кодами (311)" sheetId="1" r:id="rId1"/>
  </sheets>
  <definedNames>
    <definedName name="_xlnm.Print_Titles" localSheetId="0">'за кодами (311)'!$8:$10</definedName>
    <definedName name="_xlnm.Print_Area" localSheetId="0">'за кодами (311)'!$B$1:$L$111</definedName>
  </definedNames>
  <calcPr calcId="181029"/>
</workbook>
</file>

<file path=xl/calcChain.xml><?xml version="1.0" encoding="utf-8"?>
<calcChain xmlns="http://schemas.openxmlformats.org/spreadsheetml/2006/main">
  <c r="L72" i="1" l="1"/>
  <c r="L50" i="1" l="1"/>
  <c r="K50" i="1"/>
  <c r="K38" i="1"/>
  <c r="K39" i="1"/>
  <c r="G94" i="1" l="1"/>
  <c r="H94" i="1"/>
  <c r="L96" i="1" l="1"/>
  <c r="L97" i="1"/>
  <c r="K96" i="1"/>
  <c r="K97" i="1"/>
  <c r="H95" i="1"/>
  <c r="I95" i="1"/>
  <c r="J95" i="1"/>
  <c r="G95" i="1"/>
  <c r="I110" i="1"/>
  <c r="J110" i="1"/>
  <c r="I107" i="1"/>
  <c r="J107" i="1"/>
  <c r="I105" i="1"/>
  <c r="J105" i="1"/>
  <c r="I102" i="1"/>
  <c r="J102" i="1"/>
  <c r="I99" i="1"/>
  <c r="J99" i="1"/>
  <c r="I93" i="1"/>
  <c r="J93" i="1"/>
  <c r="I91" i="1"/>
  <c r="J91" i="1"/>
  <c r="I89" i="1"/>
  <c r="J89" i="1"/>
  <c r="I87" i="1"/>
  <c r="J87" i="1"/>
  <c r="I83" i="1"/>
  <c r="J83" i="1"/>
  <c r="I79" i="1"/>
  <c r="J79" i="1"/>
  <c r="I77" i="1"/>
  <c r="J77" i="1"/>
  <c r="I71" i="1"/>
  <c r="J71" i="1"/>
  <c r="L40" i="1"/>
  <c r="K40" i="1"/>
  <c r="I52" i="1"/>
  <c r="J52" i="1"/>
  <c r="I37" i="1"/>
  <c r="J37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3" i="1"/>
  <c r="J13" i="1"/>
  <c r="H66" i="1"/>
  <c r="L66" i="1" s="1"/>
  <c r="G66" i="1"/>
  <c r="K66" i="1" s="1"/>
  <c r="H55" i="1"/>
  <c r="L55" i="1" s="1"/>
  <c r="G55" i="1"/>
  <c r="K55" i="1" s="1"/>
  <c r="L69" i="1"/>
  <c r="K69" i="1"/>
  <c r="J11" i="1" l="1"/>
  <c r="I11" i="1"/>
  <c r="F71" i="1"/>
  <c r="E71" i="1"/>
  <c r="L75" i="1"/>
  <c r="K75" i="1"/>
  <c r="L104" i="1" l="1"/>
  <c r="L103" i="1"/>
  <c r="K104" i="1"/>
  <c r="K103" i="1"/>
  <c r="E102" i="1"/>
  <c r="F102" i="1"/>
  <c r="H102" i="1"/>
  <c r="G102" i="1"/>
  <c r="H93" i="1"/>
  <c r="G93" i="1"/>
  <c r="H91" i="1"/>
  <c r="G91" i="1"/>
  <c r="H89" i="1"/>
  <c r="G89" i="1"/>
  <c r="H87" i="1"/>
  <c r="G87" i="1"/>
  <c r="L81" i="1"/>
  <c r="K81" i="1"/>
  <c r="H79" i="1"/>
  <c r="G79" i="1"/>
  <c r="F79" i="1"/>
  <c r="E79" i="1"/>
  <c r="L82" i="1"/>
  <c r="K82" i="1"/>
  <c r="L80" i="1"/>
  <c r="K80" i="1"/>
  <c r="H83" i="1"/>
  <c r="L83" i="1" s="1"/>
  <c r="G83" i="1"/>
  <c r="K83" i="1" s="1"/>
  <c r="L88" i="1"/>
  <c r="L87" i="1" s="1"/>
  <c r="K88" i="1"/>
  <c r="L90" i="1"/>
  <c r="L89" i="1" s="1"/>
  <c r="L92" i="1"/>
  <c r="L91" i="1" s="1"/>
  <c r="K90" i="1"/>
  <c r="K92" i="1"/>
  <c r="L84" i="1"/>
  <c r="L85" i="1"/>
  <c r="L86" i="1"/>
  <c r="L94" i="1"/>
  <c r="L93" i="1" s="1"/>
  <c r="L98" i="1"/>
  <c r="L95" i="1" s="1"/>
  <c r="K84" i="1"/>
  <c r="K85" i="1"/>
  <c r="K86" i="1"/>
  <c r="K94" i="1"/>
  <c r="K98" i="1"/>
  <c r="K95" i="1" s="1"/>
  <c r="L68" i="1"/>
  <c r="K68" i="1"/>
  <c r="E31" i="1"/>
  <c r="F31" i="1"/>
  <c r="G31" i="1"/>
  <c r="H31" i="1"/>
  <c r="L62" i="1"/>
  <c r="K62" i="1"/>
  <c r="G77" i="1"/>
  <c r="H77" i="1"/>
  <c r="F77" i="1"/>
  <c r="E77" i="1"/>
  <c r="K89" i="1" l="1"/>
  <c r="K93" i="1"/>
  <c r="K91" i="1"/>
  <c r="K87" i="1"/>
  <c r="L102" i="1"/>
  <c r="K102" i="1"/>
  <c r="K79" i="1"/>
  <c r="L79" i="1"/>
  <c r="H99" i="1"/>
  <c r="G99" i="1"/>
  <c r="L101" i="1"/>
  <c r="K101" i="1"/>
  <c r="L48" i="1" l="1"/>
  <c r="L24" i="1" s="1"/>
  <c r="E24" i="1"/>
  <c r="F24" i="1"/>
  <c r="G24" i="1"/>
  <c r="H24" i="1"/>
  <c r="K48" i="1"/>
  <c r="E33" i="1"/>
  <c r="F33" i="1"/>
  <c r="G33" i="1"/>
  <c r="H33" i="1"/>
  <c r="F37" i="1"/>
  <c r="G37" i="1"/>
  <c r="H37" i="1"/>
  <c r="E37" i="1"/>
  <c r="L51" i="1"/>
  <c r="K51" i="1"/>
  <c r="L47" i="1"/>
  <c r="L22" i="1" s="1"/>
  <c r="K47" i="1"/>
  <c r="E22" i="1"/>
  <c r="F22" i="1"/>
  <c r="G22" i="1"/>
  <c r="H22" i="1"/>
  <c r="K37" i="1" l="1"/>
  <c r="L37" i="1"/>
  <c r="K22" i="1"/>
  <c r="K24" i="1"/>
  <c r="E21" i="1"/>
  <c r="F21" i="1"/>
  <c r="G21" i="1"/>
  <c r="H21" i="1"/>
  <c r="L46" i="1"/>
  <c r="L21" i="1" s="1"/>
  <c r="K46" i="1"/>
  <c r="G110" i="1"/>
  <c r="K21" i="1" l="1"/>
  <c r="H35" i="1"/>
  <c r="H34" i="1"/>
  <c r="H32" i="1"/>
  <c r="H30" i="1"/>
  <c r="H29" i="1"/>
  <c r="H28" i="1"/>
  <c r="H27" i="1"/>
  <c r="H26" i="1"/>
  <c r="H25" i="1"/>
  <c r="H23" i="1"/>
  <c r="H20" i="1"/>
  <c r="H19" i="1"/>
  <c r="H18" i="1"/>
  <c r="H17" i="1"/>
  <c r="H16" i="1"/>
  <c r="H15" i="1"/>
  <c r="H14" i="1"/>
  <c r="H13" i="1"/>
  <c r="G35" i="1"/>
  <c r="G34" i="1"/>
  <c r="G32" i="1"/>
  <c r="G30" i="1"/>
  <c r="G29" i="1"/>
  <c r="G28" i="1"/>
  <c r="G27" i="1"/>
  <c r="G26" i="1"/>
  <c r="G25" i="1"/>
  <c r="G23" i="1"/>
  <c r="G20" i="1"/>
  <c r="G19" i="1"/>
  <c r="G18" i="1"/>
  <c r="G17" i="1"/>
  <c r="G16" i="1"/>
  <c r="G15" i="1"/>
  <c r="G14" i="1"/>
  <c r="G13" i="1"/>
  <c r="F35" i="1"/>
  <c r="F34" i="1"/>
  <c r="F32" i="1"/>
  <c r="F30" i="1"/>
  <c r="F29" i="1"/>
  <c r="F28" i="1"/>
  <c r="F27" i="1"/>
  <c r="F26" i="1"/>
  <c r="F25" i="1"/>
  <c r="F23" i="1"/>
  <c r="F20" i="1"/>
  <c r="F19" i="1"/>
  <c r="F18" i="1"/>
  <c r="F17" i="1"/>
  <c r="F16" i="1"/>
  <c r="F15" i="1"/>
  <c r="F14" i="1"/>
  <c r="F13" i="1"/>
  <c r="E35" i="1"/>
  <c r="E34" i="1"/>
  <c r="E32" i="1"/>
  <c r="E30" i="1"/>
  <c r="E29" i="1"/>
  <c r="E28" i="1"/>
  <c r="E27" i="1"/>
  <c r="E26" i="1"/>
  <c r="E25" i="1"/>
  <c r="E23" i="1"/>
  <c r="E20" i="1"/>
  <c r="E19" i="1"/>
  <c r="E18" i="1"/>
  <c r="E17" i="1"/>
  <c r="E16" i="1"/>
  <c r="E15" i="1"/>
  <c r="E14" i="1"/>
  <c r="E13" i="1"/>
  <c r="L109" i="1" l="1"/>
  <c r="L108" i="1"/>
  <c r="K109" i="1"/>
  <c r="K108" i="1"/>
  <c r="L106" i="1"/>
  <c r="K106" i="1"/>
  <c r="L57" i="1"/>
  <c r="K57" i="1"/>
  <c r="L61" i="1"/>
  <c r="L63" i="1"/>
  <c r="L27" i="1" s="1"/>
  <c r="L64" i="1"/>
  <c r="L28" i="1" s="1"/>
  <c r="L65" i="1"/>
  <c r="L67" i="1"/>
  <c r="L70" i="1"/>
  <c r="K61" i="1"/>
  <c r="K63" i="1"/>
  <c r="K64" i="1"/>
  <c r="K65" i="1"/>
  <c r="K67" i="1"/>
  <c r="K70" i="1"/>
  <c r="L54" i="1"/>
  <c r="L56" i="1"/>
  <c r="L58" i="1"/>
  <c r="L59" i="1"/>
  <c r="L60" i="1"/>
  <c r="H52" i="1"/>
  <c r="G52" i="1"/>
  <c r="K54" i="1"/>
  <c r="K56" i="1"/>
  <c r="K58" i="1"/>
  <c r="K59" i="1"/>
  <c r="K60" i="1"/>
  <c r="L53" i="1"/>
  <c r="K53" i="1"/>
  <c r="K28" i="1" l="1"/>
  <c r="K27" i="1"/>
  <c r="L33" i="1"/>
  <c r="L31" i="1"/>
  <c r="K33" i="1"/>
  <c r="K31" i="1"/>
  <c r="K52" i="1"/>
  <c r="L52" i="1"/>
  <c r="L38" i="1"/>
  <c r="L13" i="1" s="1"/>
  <c r="L39" i="1"/>
  <c r="L14" i="1" s="1"/>
  <c r="L15" i="1"/>
  <c r="L41" i="1"/>
  <c r="L42" i="1"/>
  <c r="L17" i="1" s="1"/>
  <c r="L43" i="1"/>
  <c r="L18" i="1" s="1"/>
  <c r="L44" i="1"/>
  <c r="L19" i="1" s="1"/>
  <c r="L45" i="1"/>
  <c r="L20" i="1" s="1"/>
  <c r="L49" i="1"/>
  <c r="L30" i="1"/>
  <c r="K41" i="1"/>
  <c r="K42" i="1"/>
  <c r="K43" i="1"/>
  <c r="K44" i="1"/>
  <c r="K45" i="1"/>
  <c r="K49" i="1"/>
  <c r="L32" i="1"/>
  <c r="K32" i="1"/>
  <c r="L111" i="1"/>
  <c r="L35" i="1" s="1"/>
  <c r="K111" i="1"/>
  <c r="L100" i="1"/>
  <c r="K100" i="1"/>
  <c r="L73" i="1"/>
  <c r="L74" i="1"/>
  <c r="L26" i="1" s="1"/>
  <c r="L76" i="1"/>
  <c r="K73" i="1"/>
  <c r="K74" i="1"/>
  <c r="K76" i="1"/>
  <c r="K72" i="1"/>
  <c r="L78" i="1"/>
  <c r="K78" i="1"/>
  <c r="K71" i="1" l="1"/>
  <c r="L25" i="1"/>
  <c r="L71" i="1"/>
  <c r="K35" i="1"/>
  <c r="K25" i="1"/>
  <c r="K13" i="1"/>
  <c r="K26" i="1"/>
  <c r="K30" i="1"/>
  <c r="K20" i="1"/>
  <c r="K19" i="1"/>
  <c r="K18" i="1"/>
  <c r="K17" i="1"/>
  <c r="K15" i="1"/>
  <c r="K14" i="1"/>
  <c r="L29" i="1"/>
  <c r="K34" i="1"/>
  <c r="K77" i="1"/>
  <c r="L34" i="1"/>
  <c r="L77" i="1"/>
  <c r="K16" i="1"/>
  <c r="K29" i="1"/>
  <c r="L16" i="1"/>
  <c r="L23" i="1"/>
  <c r="K23" i="1"/>
  <c r="E110" i="1"/>
  <c r="F110" i="1"/>
  <c r="E107" i="1"/>
  <c r="F107" i="1"/>
  <c r="E105" i="1"/>
  <c r="F105" i="1"/>
  <c r="H110" i="1"/>
  <c r="K110" i="1"/>
  <c r="L110" i="1"/>
  <c r="H71" i="1" l="1"/>
  <c r="G71" i="1"/>
  <c r="G105" i="1" l="1"/>
  <c r="H105" i="1"/>
  <c r="F52" i="1"/>
  <c r="E52" i="1"/>
  <c r="L107" i="1" l="1"/>
  <c r="H107" i="1"/>
  <c r="G107" i="1"/>
  <c r="K107" i="1" l="1"/>
  <c r="L105" i="1"/>
  <c r="K105" i="1"/>
  <c r="F99" i="1"/>
  <c r="L99" i="1" s="1"/>
  <c r="E99" i="1"/>
  <c r="K99" i="1" s="1"/>
  <c r="F11" i="1" l="1"/>
  <c r="H11" i="1"/>
  <c r="E11" i="1"/>
  <c r="G11" i="1"/>
  <c r="K11" i="1" l="1"/>
  <c r="L11" i="1"/>
</calcChain>
</file>

<file path=xl/sharedStrings.xml><?xml version="1.0" encoding="utf-8"?>
<sst xmlns="http://schemas.openxmlformats.org/spreadsheetml/2006/main" count="57" uniqueCount="39">
  <si>
    <t xml:space="preserve">ІНФОРМАЦІЯ </t>
  </si>
  <si>
    <t>про бюджет за бюджетними програмами з деталізацією за кодами економічної</t>
  </si>
  <si>
    <t>класифікації видатків бюджету або класифікації кредитування бюджету</t>
  </si>
  <si>
    <t xml:space="preserve">(найменування головного розпорядника коштів державного бюджету)
</t>
  </si>
  <si>
    <t>тис. грн.</t>
  </si>
  <si>
    <t>Код програмної класифікації видатків та кредитування бюджету / код економічної класифікації видатків бюджету або код кредитування бюджету</t>
  </si>
  <si>
    <t>Код функціо-нальної класифікації видатків та кредитування бюджету</t>
  </si>
  <si>
    <t>Найменування згідно з програмною класифікацією видатків та кредитування бюджету</t>
  </si>
  <si>
    <t>Загальний фонд</t>
  </si>
  <si>
    <t>Спеціальний фонд</t>
  </si>
  <si>
    <t>Разом</t>
  </si>
  <si>
    <t xml:space="preserve">касове виконання </t>
  </si>
  <si>
    <t>план  з урахуванням внесених змін</t>
  </si>
  <si>
    <t>Видатки всього за головним розпорядником коштів державного бюджету:</t>
  </si>
  <si>
    <t>в т.ч.</t>
  </si>
  <si>
    <t xml:space="preserve">в т.ч. за бюджетними програмами </t>
  </si>
  <si>
    <t>0456</t>
  </si>
  <si>
    <t>Розвиток мережі і утримання автомобільних доріг загального користування</t>
  </si>
  <si>
    <t>Виконання боргових зобов'язань за запозиченнями, залученими державою або під державні гарантії на розвиток мережі автомобільних доріг загального користування</t>
  </si>
  <si>
    <t>Розвиток автомагістралей та реформа дорожнього сектору</t>
  </si>
  <si>
    <t>Розбудова прикордонної дорожньої інфраструктури на українсько-польському кордоні</t>
  </si>
  <si>
    <t>Розвиток та відновлення інфраструктури</t>
  </si>
  <si>
    <t>Фінансове забезпечення заходів з розвитку аеродромної інфраструктури, у тому числі завершення будівництва, реконструкції аеродромної та енергетичної інфраструктури, задіяної у забезпеченні належного функціонування Міжнародного аеропорту "Львів" імені Данила Галицького, та фінансове забезпечення заходів із забезпечення безпеки дорожнього руху відповідно до державних програм</t>
  </si>
  <si>
    <t>Реалізація експериментального проекту з будівництва магістральних водогонів</t>
  </si>
  <si>
    <t>Будівництво, ремонт та інші інженерно-технічні заходи із захисту об'єктів критичної інфраструктури паливно-енергетичного сектору критичної інфраструктури</t>
  </si>
  <si>
    <t>Будівництво та відновлення об'єктів інфраструктури житлового та громадського призначення, громадських будинків та споруд</t>
  </si>
  <si>
    <t>Відновлення населених пунктів, які постраждали внаслідок збройної агресії Російської Федерації</t>
  </si>
  <si>
    <t>Забезпечення реалізації проектів щодо відновлення інфраструктури за програмою "Підтримка швидкого відновлення України"</t>
  </si>
  <si>
    <t>Відновлення критично важливої логістичної інфраструктури та мережевого сполучення (RELINC), ключові автомобільні сполучення</t>
  </si>
  <si>
    <t>Розвиток, розбудова, відновлення та забезпечення сталих транспортних зв'язків дорожньої інфраструктури</t>
  </si>
  <si>
    <t>0490</t>
  </si>
  <si>
    <t>0620</t>
  </si>
  <si>
    <t>0434</t>
  </si>
  <si>
    <t>Державне агентство відновлення та розвитку інфраструктури України (311)</t>
  </si>
  <si>
    <t>Керівництво та управління у сфері відновлення та розвитку інфраструктури України</t>
  </si>
  <si>
    <t>за 2024 рік</t>
  </si>
  <si>
    <t>Спеціальний фонд (гранти та інші надходження)</t>
  </si>
  <si>
    <t>Придбання обладнання для транспортного обслуговування та агентське обслуговування</t>
  </si>
  <si>
    <t>Будівництво військових інженерно-технічних і фортифікаційних споруд, фортифікаційне обладнання оборонних рубежів, улаштування системи невибухових загороджень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</si>
</sst>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b/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0" xfId="0" applyNumberFormat="1"/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164" fontId="7" fillId="2" borderId="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14"/>
  <sheetViews>
    <sheetView tabSelected="1" zoomScale="80" zoomScaleNormal="80" workbookViewId="0">
      <pane ySplit="12" topLeftCell="A116" activePane="bottomLeft" state="frozen"/>
      <selection pane="bottomLeft" activeCell="Q110" sqref="Q110"/>
    </sheetView>
  </sheetViews>
  <sheetFormatPr defaultRowHeight="15" x14ac:dyDescent="0.25"/>
  <cols>
    <col min="1" max="1" width="3" customWidth="1"/>
    <col min="2" max="2" width="14.5703125" customWidth="1"/>
    <col min="3" max="3" width="11.7109375" customWidth="1"/>
    <col min="4" max="4" width="27.5703125" customWidth="1"/>
    <col min="5" max="5" width="12.140625" customWidth="1"/>
    <col min="6" max="6" width="12.28515625" customWidth="1"/>
    <col min="7" max="8" width="12.140625" customWidth="1"/>
    <col min="9" max="9" width="11.7109375" customWidth="1"/>
    <col min="10" max="10" width="11.140625" customWidth="1"/>
    <col min="11" max="11" width="13.140625" customWidth="1"/>
    <col min="12" max="12" width="12.140625" customWidth="1"/>
  </cols>
  <sheetData>
    <row r="1" spans="2:12" ht="18.75" x14ac:dyDescent="0.25">
      <c r="E1" s="1" t="s">
        <v>0</v>
      </c>
    </row>
    <row r="2" spans="2:12" ht="18.75" x14ac:dyDescent="0.25">
      <c r="E2" s="1" t="s">
        <v>1</v>
      </c>
    </row>
    <row r="3" spans="2:12" ht="18.75" x14ac:dyDescent="0.25">
      <c r="E3" s="1" t="s">
        <v>2</v>
      </c>
    </row>
    <row r="4" spans="2:12" ht="18.75" x14ac:dyDescent="0.25">
      <c r="E4" s="2" t="s">
        <v>33</v>
      </c>
    </row>
    <row r="5" spans="2:12" ht="9.6" customHeight="1" x14ac:dyDescent="0.25">
      <c r="E5" s="3" t="s">
        <v>3</v>
      </c>
    </row>
    <row r="6" spans="2:12" ht="18.75" x14ac:dyDescent="0.25">
      <c r="E6" s="4" t="s">
        <v>35</v>
      </c>
    </row>
    <row r="7" spans="2:12" x14ac:dyDescent="0.25">
      <c r="K7" s="5" t="s">
        <v>4</v>
      </c>
    </row>
    <row r="8" spans="2:12" ht="44.25" customHeight="1" x14ac:dyDescent="0.25">
      <c r="B8" s="28" t="s">
        <v>5</v>
      </c>
      <c r="C8" s="28" t="s">
        <v>6</v>
      </c>
      <c r="D8" s="27" t="s">
        <v>7</v>
      </c>
      <c r="E8" s="27" t="s">
        <v>8</v>
      </c>
      <c r="F8" s="27"/>
      <c r="G8" s="27" t="s">
        <v>9</v>
      </c>
      <c r="H8" s="27"/>
      <c r="I8" s="27" t="s">
        <v>36</v>
      </c>
      <c r="J8" s="27"/>
      <c r="K8" s="27" t="s">
        <v>10</v>
      </c>
      <c r="L8" s="27"/>
    </row>
    <row r="9" spans="2:12" ht="112.9" customHeight="1" x14ac:dyDescent="0.25">
      <c r="B9" s="28"/>
      <c r="C9" s="28"/>
      <c r="D9" s="27"/>
      <c r="E9" s="6" t="s">
        <v>12</v>
      </c>
      <c r="F9" s="6" t="s">
        <v>11</v>
      </c>
      <c r="G9" s="6" t="s">
        <v>12</v>
      </c>
      <c r="H9" s="6" t="s">
        <v>11</v>
      </c>
      <c r="I9" s="6" t="s">
        <v>12</v>
      </c>
      <c r="J9" s="6" t="s">
        <v>11</v>
      </c>
      <c r="K9" s="6" t="s">
        <v>12</v>
      </c>
      <c r="L9" s="6" t="s">
        <v>11</v>
      </c>
    </row>
    <row r="10" spans="2:12" ht="15.6" customHeight="1" x14ac:dyDescent="0.25">
      <c r="B10" s="7">
        <v>1</v>
      </c>
      <c r="C10" s="7">
        <v>2</v>
      </c>
      <c r="D10" s="7">
        <v>3</v>
      </c>
      <c r="E10" s="6">
        <v>4</v>
      </c>
      <c r="F10" s="6">
        <v>5</v>
      </c>
      <c r="G10" s="6">
        <v>6</v>
      </c>
      <c r="H10" s="6">
        <v>7</v>
      </c>
      <c r="I10" s="6"/>
      <c r="J10" s="6"/>
      <c r="K10" s="6">
        <v>8</v>
      </c>
      <c r="L10" s="6">
        <v>9</v>
      </c>
    </row>
    <row r="11" spans="2:12" ht="28.15" customHeight="1" x14ac:dyDescent="0.25">
      <c r="B11" s="34" t="s">
        <v>13</v>
      </c>
      <c r="C11" s="35"/>
      <c r="D11" s="36"/>
      <c r="E11" s="37">
        <f t="shared" ref="E11:L11" si="0">SUM(E13:E35)</f>
        <v>24660383.600000001</v>
      </c>
      <c r="F11" s="29">
        <f t="shared" si="0"/>
        <v>24303582.5</v>
      </c>
      <c r="G11" s="29">
        <f t="shared" si="0"/>
        <v>53096712.199999996</v>
      </c>
      <c r="H11" s="29">
        <f t="shared" si="0"/>
        <v>36058454.800000004</v>
      </c>
      <c r="I11" s="29">
        <f t="shared" ref="I11:J11" si="1">SUM(I13:I35)</f>
        <v>1250347.2</v>
      </c>
      <c r="J11" s="29">
        <f t="shared" si="1"/>
        <v>1250347.2</v>
      </c>
      <c r="K11" s="29">
        <f t="shared" si="0"/>
        <v>79007443</v>
      </c>
      <c r="L11" s="29">
        <f t="shared" si="0"/>
        <v>61612384.5</v>
      </c>
    </row>
    <row r="12" spans="2:12" ht="14.45" customHeight="1" x14ac:dyDescent="0.25">
      <c r="B12" s="30" t="s">
        <v>14</v>
      </c>
      <c r="C12" s="31"/>
      <c r="D12" s="32"/>
      <c r="E12" s="37"/>
      <c r="F12" s="29"/>
      <c r="G12" s="29"/>
      <c r="H12" s="29"/>
      <c r="I12" s="29"/>
      <c r="J12" s="29"/>
      <c r="K12" s="29"/>
      <c r="L12" s="29"/>
    </row>
    <row r="13" spans="2:12" x14ac:dyDescent="0.25">
      <c r="B13" s="9">
        <v>2110</v>
      </c>
      <c r="C13" s="10"/>
      <c r="D13" s="10"/>
      <c r="E13" s="11">
        <f t="shared" ref="E13:L22" si="2">SUMIF($B$38:$B$111,$B13,E$38:E$111)</f>
        <v>66819.8</v>
      </c>
      <c r="F13" s="11">
        <f t="shared" si="2"/>
        <v>66804.399999999994</v>
      </c>
      <c r="G13" s="11">
        <f t="shared" si="2"/>
        <v>18944.8</v>
      </c>
      <c r="H13" s="11">
        <f t="shared" si="2"/>
        <v>18944.400000000001</v>
      </c>
      <c r="I13" s="11">
        <f t="shared" si="2"/>
        <v>0</v>
      </c>
      <c r="J13" s="11">
        <f t="shared" si="2"/>
        <v>0</v>
      </c>
      <c r="K13" s="11">
        <f t="shared" si="2"/>
        <v>85764.6</v>
      </c>
      <c r="L13" s="11">
        <f t="shared" si="2"/>
        <v>85748.799999999988</v>
      </c>
    </row>
    <row r="14" spans="2:12" x14ac:dyDescent="0.25">
      <c r="B14" s="6">
        <v>2120</v>
      </c>
      <c r="C14" s="12"/>
      <c r="D14" s="12"/>
      <c r="E14" s="11">
        <f t="shared" si="2"/>
        <v>14700.4</v>
      </c>
      <c r="F14" s="11">
        <f t="shared" si="2"/>
        <v>14700.4</v>
      </c>
      <c r="G14" s="11">
        <f t="shared" si="2"/>
        <v>4167.8999999999996</v>
      </c>
      <c r="H14" s="11">
        <f t="shared" si="2"/>
        <v>4105.2</v>
      </c>
      <c r="I14" s="11">
        <f t="shared" si="2"/>
        <v>0</v>
      </c>
      <c r="J14" s="11">
        <f t="shared" si="2"/>
        <v>0</v>
      </c>
      <c r="K14" s="11">
        <f t="shared" si="2"/>
        <v>18868.3</v>
      </c>
      <c r="L14" s="11">
        <f t="shared" si="2"/>
        <v>18805.599999999999</v>
      </c>
    </row>
    <row r="15" spans="2:12" x14ac:dyDescent="0.25">
      <c r="B15" s="6">
        <v>2210</v>
      </c>
      <c r="C15" s="12"/>
      <c r="D15" s="12"/>
      <c r="E15" s="11">
        <f t="shared" si="2"/>
        <v>796.8</v>
      </c>
      <c r="F15" s="11">
        <f t="shared" si="2"/>
        <v>781.4</v>
      </c>
      <c r="G15" s="11">
        <f t="shared" si="2"/>
        <v>335.5</v>
      </c>
      <c r="H15" s="11">
        <f t="shared" si="2"/>
        <v>223.3</v>
      </c>
      <c r="I15" s="11">
        <f t="shared" si="2"/>
        <v>6186.1</v>
      </c>
      <c r="J15" s="11">
        <f t="shared" si="2"/>
        <v>6186.1</v>
      </c>
      <c r="K15" s="11">
        <f t="shared" si="2"/>
        <v>7318.4</v>
      </c>
      <c r="L15" s="11">
        <f t="shared" si="2"/>
        <v>7190.8</v>
      </c>
    </row>
    <row r="16" spans="2:12" x14ac:dyDescent="0.25">
      <c r="B16" s="6">
        <v>2240</v>
      </c>
      <c r="C16" s="12"/>
      <c r="D16" s="12"/>
      <c r="E16" s="11">
        <f t="shared" si="2"/>
        <v>18507.900000000001</v>
      </c>
      <c r="F16" s="11">
        <f t="shared" si="2"/>
        <v>18413.800000000003</v>
      </c>
      <c r="G16" s="11">
        <f t="shared" si="2"/>
        <v>180899.7</v>
      </c>
      <c r="H16" s="11">
        <f t="shared" si="2"/>
        <v>165612.19999999998</v>
      </c>
      <c r="I16" s="11">
        <f t="shared" si="2"/>
        <v>0</v>
      </c>
      <c r="J16" s="11">
        <f t="shared" si="2"/>
        <v>0</v>
      </c>
      <c r="K16" s="11">
        <f t="shared" si="2"/>
        <v>199407.6</v>
      </c>
      <c r="L16" s="11">
        <f t="shared" si="2"/>
        <v>184025.99999999997</v>
      </c>
    </row>
    <row r="17" spans="2:12" x14ac:dyDescent="0.25">
      <c r="B17" s="6">
        <v>2250</v>
      </c>
      <c r="C17" s="12"/>
      <c r="D17" s="12"/>
      <c r="E17" s="11">
        <f t="shared" si="2"/>
        <v>995.6</v>
      </c>
      <c r="F17" s="11">
        <f t="shared" si="2"/>
        <v>821.3</v>
      </c>
      <c r="G17" s="11">
        <f t="shared" si="2"/>
        <v>45.6</v>
      </c>
      <c r="H17" s="11">
        <f t="shared" si="2"/>
        <v>31.7</v>
      </c>
      <c r="I17" s="11">
        <f t="shared" si="2"/>
        <v>0</v>
      </c>
      <c r="J17" s="11">
        <f t="shared" si="2"/>
        <v>0</v>
      </c>
      <c r="K17" s="11">
        <f t="shared" si="2"/>
        <v>1041.2</v>
      </c>
      <c r="L17" s="11">
        <f t="shared" si="2"/>
        <v>853</v>
      </c>
    </row>
    <row r="18" spans="2:12" x14ac:dyDescent="0.25">
      <c r="B18" s="6">
        <v>2271</v>
      </c>
      <c r="C18" s="12"/>
      <c r="D18" s="12"/>
      <c r="E18" s="11">
        <f t="shared" si="2"/>
        <v>655.20000000000005</v>
      </c>
      <c r="F18" s="11">
        <f t="shared" si="2"/>
        <v>639.4</v>
      </c>
      <c r="G18" s="11">
        <f t="shared" si="2"/>
        <v>394</v>
      </c>
      <c r="H18" s="11">
        <f t="shared" si="2"/>
        <v>394</v>
      </c>
      <c r="I18" s="11">
        <f t="shared" si="2"/>
        <v>0</v>
      </c>
      <c r="J18" s="11">
        <f t="shared" si="2"/>
        <v>0</v>
      </c>
      <c r="K18" s="11">
        <f t="shared" si="2"/>
        <v>1049.2</v>
      </c>
      <c r="L18" s="11">
        <f t="shared" si="2"/>
        <v>1033.4000000000001</v>
      </c>
    </row>
    <row r="19" spans="2:12" x14ac:dyDescent="0.25">
      <c r="B19" s="6">
        <v>2272</v>
      </c>
      <c r="C19" s="12"/>
      <c r="D19" s="12"/>
      <c r="E19" s="11">
        <f t="shared" si="2"/>
        <v>46.3</v>
      </c>
      <c r="F19" s="11">
        <f t="shared" si="2"/>
        <v>44</v>
      </c>
      <c r="G19" s="11">
        <f t="shared" si="2"/>
        <v>37.299999999999997</v>
      </c>
      <c r="H19" s="11">
        <f t="shared" si="2"/>
        <v>37.299999999999997</v>
      </c>
      <c r="I19" s="11">
        <f t="shared" si="2"/>
        <v>0</v>
      </c>
      <c r="J19" s="11">
        <f t="shared" si="2"/>
        <v>0</v>
      </c>
      <c r="K19" s="11">
        <f t="shared" si="2"/>
        <v>83.6</v>
      </c>
      <c r="L19" s="11">
        <f t="shared" si="2"/>
        <v>81.3</v>
      </c>
    </row>
    <row r="20" spans="2:12" x14ac:dyDescent="0.25">
      <c r="B20" s="6">
        <v>2273</v>
      </c>
      <c r="C20" s="12"/>
      <c r="D20" s="12"/>
      <c r="E20" s="11">
        <f t="shared" si="2"/>
        <v>2374.3000000000002</v>
      </c>
      <c r="F20" s="11">
        <f t="shared" si="2"/>
        <v>2351</v>
      </c>
      <c r="G20" s="11">
        <f t="shared" si="2"/>
        <v>1828.1</v>
      </c>
      <c r="H20" s="11">
        <f t="shared" si="2"/>
        <v>1828.1</v>
      </c>
      <c r="I20" s="11">
        <f t="shared" si="2"/>
        <v>0</v>
      </c>
      <c r="J20" s="11">
        <f t="shared" si="2"/>
        <v>0</v>
      </c>
      <c r="K20" s="11">
        <f t="shared" si="2"/>
        <v>4202.3999999999996</v>
      </c>
      <c r="L20" s="11">
        <f t="shared" si="2"/>
        <v>4179.1000000000004</v>
      </c>
    </row>
    <row r="21" spans="2:12" x14ac:dyDescent="0.25">
      <c r="B21" s="6">
        <v>2274</v>
      </c>
      <c r="C21" s="12"/>
      <c r="D21" s="12"/>
      <c r="E21" s="11">
        <f t="shared" si="2"/>
        <v>0</v>
      </c>
      <c r="F21" s="11">
        <f t="shared" si="2"/>
        <v>0</v>
      </c>
      <c r="G21" s="11">
        <f t="shared" si="2"/>
        <v>0</v>
      </c>
      <c r="H21" s="11">
        <f t="shared" si="2"/>
        <v>0</v>
      </c>
      <c r="I21" s="11">
        <f t="shared" si="2"/>
        <v>0</v>
      </c>
      <c r="J21" s="11">
        <f t="shared" si="2"/>
        <v>0</v>
      </c>
      <c r="K21" s="11">
        <f t="shared" si="2"/>
        <v>0</v>
      </c>
      <c r="L21" s="11">
        <f t="shared" si="2"/>
        <v>0</v>
      </c>
    </row>
    <row r="22" spans="2:12" x14ac:dyDescent="0.25">
      <c r="B22" s="6">
        <v>2275</v>
      </c>
      <c r="C22" s="12"/>
      <c r="D22" s="12"/>
      <c r="E22" s="11">
        <f t="shared" si="2"/>
        <v>0</v>
      </c>
      <c r="F22" s="11">
        <f t="shared" si="2"/>
        <v>0</v>
      </c>
      <c r="G22" s="11">
        <f t="shared" si="2"/>
        <v>0</v>
      </c>
      <c r="H22" s="11">
        <f t="shared" si="2"/>
        <v>0</v>
      </c>
      <c r="I22" s="11">
        <f t="shared" si="2"/>
        <v>0</v>
      </c>
      <c r="J22" s="11">
        <f t="shared" si="2"/>
        <v>0</v>
      </c>
      <c r="K22" s="11">
        <f t="shared" si="2"/>
        <v>0</v>
      </c>
      <c r="L22" s="11">
        <f t="shared" si="2"/>
        <v>0</v>
      </c>
    </row>
    <row r="23" spans="2:12" x14ac:dyDescent="0.25">
      <c r="B23" s="6">
        <v>2281</v>
      </c>
      <c r="C23" s="12"/>
      <c r="D23" s="12"/>
      <c r="E23" s="11">
        <f t="shared" ref="E23:L35" si="3">SUMIF($B$38:$B$111,$B23,E$38:E$111)</f>
        <v>1700000</v>
      </c>
      <c r="F23" s="11">
        <f t="shared" si="3"/>
        <v>1700000</v>
      </c>
      <c r="G23" s="11">
        <f t="shared" si="3"/>
        <v>11809612.799999999</v>
      </c>
      <c r="H23" s="11">
        <f t="shared" si="3"/>
        <v>11053277.600000001</v>
      </c>
      <c r="I23" s="11">
        <f t="shared" si="3"/>
        <v>0</v>
      </c>
      <c r="J23" s="11">
        <f t="shared" si="3"/>
        <v>0</v>
      </c>
      <c r="K23" s="11">
        <f t="shared" si="3"/>
        <v>13509612.799999999</v>
      </c>
      <c r="L23" s="11">
        <f t="shared" si="3"/>
        <v>12753277.600000001</v>
      </c>
    </row>
    <row r="24" spans="2:12" x14ac:dyDescent="0.25">
      <c r="B24" s="6">
        <v>2282</v>
      </c>
      <c r="C24" s="12"/>
      <c r="D24" s="12"/>
      <c r="E24" s="11">
        <f t="shared" si="3"/>
        <v>7.6</v>
      </c>
      <c r="F24" s="11">
        <f t="shared" si="3"/>
        <v>7.5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si="3"/>
        <v>7.6</v>
      </c>
      <c r="L24" s="11">
        <f t="shared" si="3"/>
        <v>7.5</v>
      </c>
    </row>
    <row r="25" spans="2:12" x14ac:dyDescent="0.25">
      <c r="B25" s="6">
        <v>2410</v>
      </c>
      <c r="C25" s="12"/>
      <c r="D25" s="12"/>
      <c r="E25" s="11">
        <f t="shared" si="3"/>
        <v>4350026</v>
      </c>
      <c r="F25" s="11">
        <f t="shared" si="3"/>
        <v>4325643.8</v>
      </c>
      <c r="G25" s="11">
        <f t="shared" si="3"/>
        <v>0</v>
      </c>
      <c r="H25" s="11">
        <f t="shared" si="3"/>
        <v>0</v>
      </c>
      <c r="I25" s="11">
        <f t="shared" si="3"/>
        <v>0</v>
      </c>
      <c r="J25" s="11">
        <f t="shared" si="3"/>
        <v>0</v>
      </c>
      <c r="K25" s="11">
        <f t="shared" si="3"/>
        <v>4350026</v>
      </c>
      <c r="L25" s="11">
        <f t="shared" si="3"/>
        <v>4325643.8</v>
      </c>
    </row>
    <row r="26" spans="2:12" x14ac:dyDescent="0.25">
      <c r="B26" s="6">
        <v>2420</v>
      </c>
      <c r="C26" s="12"/>
      <c r="D26" s="12"/>
      <c r="E26" s="11">
        <f t="shared" si="3"/>
        <v>356112</v>
      </c>
      <c r="F26" s="11">
        <f t="shared" si="3"/>
        <v>345060.5</v>
      </c>
      <c r="G26" s="11">
        <f t="shared" si="3"/>
        <v>0</v>
      </c>
      <c r="H26" s="11">
        <f t="shared" si="3"/>
        <v>0</v>
      </c>
      <c r="I26" s="11">
        <f t="shared" si="3"/>
        <v>0</v>
      </c>
      <c r="J26" s="11">
        <f t="shared" si="3"/>
        <v>0</v>
      </c>
      <c r="K26" s="11">
        <f t="shared" si="3"/>
        <v>356112</v>
      </c>
      <c r="L26" s="11">
        <f t="shared" si="3"/>
        <v>345060.5</v>
      </c>
    </row>
    <row r="27" spans="2:12" x14ac:dyDescent="0.25">
      <c r="B27" s="6">
        <v>2610</v>
      </c>
      <c r="C27" s="12"/>
      <c r="D27" s="12"/>
      <c r="E27" s="11">
        <f t="shared" si="3"/>
        <v>17500</v>
      </c>
      <c r="F27" s="11">
        <f t="shared" si="3"/>
        <v>15444.4</v>
      </c>
      <c r="G27" s="11">
        <f t="shared" si="3"/>
        <v>1534234.0999999999</v>
      </c>
      <c r="H27" s="11">
        <f t="shared" si="3"/>
        <v>1329576.3999999999</v>
      </c>
      <c r="I27" s="11">
        <f t="shared" si="3"/>
        <v>0</v>
      </c>
      <c r="J27" s="11">
        <f t="shared" si="3"/>
        <v>0</v>
      </c>
      <c r="K27" s="11">
        <f t="shared" si="3"/>
        <v>1551734.0999999999</v>
      </c>
      <c r="L27" s="11">
        <f t="shared" si="3"/>
        <v>1345020.7999999998</v>
      </c>
    </row>
    <row r="28" spans="2:12" x14ac:dyDescent="0.25">
      <c r="B28" s="6">
        <v>2630</v>
      </c>
      <c r="C28" s="12"/>
      <c r="D28" s="12"/>
      <c r="E28" s="11">
        <f t="shared" si="3"/>
        <v>0</v>
      </c>
      <c r="F28" s="11">
        <f t="shared" si="3"/>
        <v>0</v>
      </c>
      <c r="G28" s="11">
        <f t="shared" si="3"/>
        <v>430.3</v>
      </c>
      <c r="H28" s="11">
        <f t="shared" si="3"/>
        <v>0</v>
      </c>
      <c r="I28" s="11">
        <f t="shared" si="3"/>
        <v>0</v>
      </c>
      <c r="J28" s="11">
        <f t="shared" si="3"/>
        <v>0</v>
      </c>
      <c r="K28" s="11">
        <f t="shared" si="3"/>
        <v>430.3</v>
      </c>
      <c r="L28" s="11">
        <f t="shared" si="3"/>
        <v>0</v>
      </c>
    </row>
    <row r="29" spans="2:12" x14ac:dyDescent="0.25">
      <c r="B29" s="6">
        <v>2800</v>
      </c>
      <c r="C29" s="12"/>
      <c r="D29" s="12"/>
      <c r="E29" s="11">
        <f t="shared" si="3"/>
        <v>16597912.700000001</v>
      </c>
      <c r="F29" s="11">
        <f t="shared" si="3"/>
        <v>16577596.4</v>
      </c>
      <c r="G29" s="11">
        <f t="shared" si="3"/>
        <v>0</v>
      </c>
      <c r="H29" s="11">
        <f t="shared" si="3"/>
        <v>0</v>
      </c>
      <c r="I29" s="11">
        <f t="shared" si="3"/>
        <v>0</v>
      </c>
      <c r="J29" s="11">
        <f t="shared" si="3"/>
        <v>0</v>
      </c>
      <c r="K29" s="11">
        <f t="shared" si="3"/>
        <v>16597912.700000001</v>
      </c>
      <c r="L29" s="11">
        <f t="shared" si="3"/>
        <v>16577596.4</v>
      </c>
    </row>
    <row r="30" spans="2:12" x14ac:dyDescent="0.25">
      <c r="B30" s="6">
        <v>3110</v>
      </c>
      <c r="C30" s="12"/>
      <c r="D30" s="12"/>
      <c r="E30" s="11">
        <f t="shared" si="3"/>
        <v>0</v>
      </c>
      <c r="F30" s="11">
        <f t="shared" si="3"/>
        <v>0</v>
      </c>
      <c r="G30" s="11">
        <f t="shared" si="3"/>
        <v>511222.2</v>
      </c>
      <c r="H30" s="11">
        <f t="shared" si="3"/>
        <v>509222.2</v>
      </c>
      <c r="I30" s="11">
        <f t="shared" si="3"/>
        <v>1244161.0999999999</v>
      </c>
      <c r="J30" s="11">
        <f t="shared" si="3"/>
        <v>1244161.0999999999</v>
      </c>
      <c r="K30" s="11">
        <f t="shared" si="3"/>
        <v>1755383.2999999998</v>
      </c>
      <c r="L30" s="11">
        <f t="shared" si="3"/>
        <v>1753383.2999999998</v>
      </c>
    </row>
    <row r="31" spans="2:12" x14ac:dyDescent="0.25">
      <c r="B31" s="6">
        <v>3120</v>
      </c>
      <c r="C31" s="12"/>
      <c r="D31" s="12"/>
      <c r="E31" s="11">
        <f t="shared" si="3"/>
        <v>0</v>
      </c>
      <c r="F31" s="11">
        <f t="shared" si="3"/>
        <v>0</v>
      </c>
      <c r="G31" s="11">
        <f t="shared" si="3"/>
        <v>0</v>
      </c>
      <c r="H31" s="11">
        <f t="shared" si="3"/>
        <v>0</v>
      </c>
      <c r="I31" s="11">
        <f t="shared" si="3"/>
        <v>0</v>
      </c>
      <c r="J31" s="11">
        <f t="shared" si="3"/>
        <v>0</v>
      </c>
      <c r="K31" s="11">
        <f t="shared" si="3"/>
        <v>0</v>
      </c>
      <c r="L31" s="11">
        <f t="shared" si="3"/>
        <v>0</v>
      </c>
    </row>
    <row r="32" spans="2:12" x14ac:dyDescent="0.25">
      <c r="B32" s="6">
        <v>3130</v>
      </c>
      <c r="C32" s="12"/>
      <c r="D32" s="12"/>
      <c r="E32" s="11">
        <f t="shared" si="3"/>
        <v>0</v>
      </c>
      <c r="F32" s="11">
        <f t="shared" si="3"/>
        <v>0</v>
      </c>
      <c r="G32" s="11">
        <f t="shared" si="3"/>
        <v>2028773.9</v>
      </c>
      <c r="H32" s="11">
        <f t="shared" si="3"/>
        <v>507539.5</v>
      </c>
      <c r="I32" s="11">
        <f t="shared" si="3"/>
        <v>0</v>
      </c>
      <c r="J32" s="11">
        <f t="shared" si="3"/>
        <v>0</v>
      </c>
      <c r="K32" s="11">
        <f t="shared" si="3"/>
        <v>2028773.9</v>
      </c>
      <c r="L32" s="11">
        <f t="shared" si="3"/>
        <v>507539.5</v>
      </c>
    </row>
    <row r="33" spans="2:12" x14ac:dyDescent="0.25">
      <c r="B33" s="6">
        <v>3160</v>
      </c>
      <c r="C33" s="12"/>
      <c r="D33" s="12"/>
      <c r="E33" s="11">
        <f t="shared" si="3"/>
        <v>0</v>
      </c>
      <c r="F33" s="11">
        <f t="shared" si="3"/>
        <v>0</v>
      </c>
      <c r="G33" s="11">
        <f t="shared" si="3"/>
        <v>0</v>
      </c>
      <c r="H33" s="11">
        <f t="shared" si="3"/>
        <v>0</v>
      </c>
      <c r="I33" s="11">
        <f t="shared" si="3"/>
        <v>0</v>
      </c>
      <c r="J33" s="11">
        <f t="shared" si="3"/>
        <v>0</v>
      </c>
      <c r="K33" s="11">
        <f t="shared" si="3"/>
        <v>0</v>
      </c>
      <c r="L33" s="11">
        <f t="shared" si="3"/>
        <v>0</v>
      </c>
    </row>
    <row r="34" spans="2:12" x14ac:dyDescent="0.25">
      <c r="B34" s="6">
        <v>3210</v>
      </c>
      <c r="C34" s="12"/>
      <c r="D34" s="12"/>
      <c r="E34" s="11">
        <f t="shared" si="3"/>
        <v>1533929</v>
      </c>
      <c r="F34" s="11">
        <f t="shared" si="3"/>
        <v>1235274.2</v>
      </c>
      <c r="G34" s="11">
        <f t="shared" si="3"/>
        <v>28509717.899999999</v>
      </c>
      <c r="H34" s="11">
        <f t="shared" si="3"/>
        <v>20451606.900000002</v>
      </c>
      <c r="I34" s="11">
        <f t="shared" si="3"/>
        <v>0</v>
      </c>
      <c r="J34" s="11">
        <f t="shared" si="3"/>
        <v>0</v>
      </c>
      <c r="K34" s="11">
        <f t="shared" si="3"/>
        <v>30043646.899999999</v>
      </c>
      <c r="L34" s="11">
        <f t="shared" si="3"/>
        <v>21686881.100000001</v>
      </c>
    </row>
    <row r="35" spans="2:12" x14ac:dyDescent="0.25">
      <c r="B35" s="6">
        <v>4112</v>
      </c>
      <c r="C35" s="12"/>
      <c r="D35" s="12"/>
      <c r="E35" s="11">
        <f t="shared" si="3"/>
        <v>0</v>
      </c>
      <c r="F35" s="11">
        <f t="shared" si="3"/>
        <v>0</v>
      </c>
      <c r="G35" s="11">
        <f t="shared" si="3"/>
        <v>8496068.0999999996</v>
      </c>
      <c r="H35" s="11">
        <f t="shared" si="3"/>
        <v>2016056</v>
      </c>
      <c r="I35" s="11">
        <f t="shared" si="3"/>
        <v>0</v>
      </c>
      <c r="J35" s="11">
        <f t="shared" si="3"/>
        <v>0</v>
      </c>
      <c r="K35" s="11">
        <f t="shared" si="3"/>
        <v>8496068.0999999996</v>
      </c>
      <c r="L35" s="11">
        <f t="shared" si="3"/>
        <v>2016056</v>
      </c>
    </row>
    <row r="36" spans="2:12" ht="16.899999999999999" customHeight="1" x14ac:dyDescent="0.25">
      <c r="B36" s="33" t="s">
        <v>15</v>
      </c>
      <c r="C36" s="33"/>
      <c r="D36" s="33"/>
      <c r="E36" s="11"/>
      <c r="F36" s="11"/>
      <c r="G36" s="11"/>
      <c r="H36" s="11"/>
      <c r="I36" s="11"/>
      <c r="J36" s="11"/>
      <c r="K36" s="11"/>
      <c r="L36" s="11"/>
    </row>
    <row r="37" spans="2:12" ht="53.25" customHeight="1" x14ac:dyDescent="0.25">
      <c r="B37" s="13">
        <v>3111010</v>
      </c>
      <c r="C37" s="14" t="s">
        <v>16</v>
      </c>
      <c r="D37" s="15" t="s">
        <v>34</v>
      </c>
      <c r="E37" s="16">
        <f>SUM(E38:E51)</f>
        <v>106403.3</v>
      </c>
      <c r="F37" s="16">
        <f>SUM(F38:F51)</f>
        <v>105973.69999999997</v>
      </c>
      <c r="G37" s="16">
        <f>SUM(G38:G51)</f>
        <v>0</v>
      </c>
      <c r="H37" s="16">
        <f>SUM(H38:H51)</f>
        <v>0</v>
      </c>
      <c r="I37" s="16">
        <f t="shared" ref="I37:J37" si="4">SUM(I38:I51)</f>
        <v>1268.5</v>
      </c>
      <c r="J37" s="16">
        <f t="shared" si="4"/>
        <v>1268.5</v>
      </c>
      <c r="K37" s="16">
        <f t="shared" ref="K37:L39" si="5">E37+G37+I37</f>
        <v>107671.8</v>
      </c>
      <c r="L37" s="16">
        <f t="shared" si="5"/>
        <v>107242.19999999997</v>
      </c>
    </row>
    <row r="38" spans="2:12" x14ac:dyDescent="0.25">
      <c r="B38" s="6">
        <v>2110</v>
      </c>
      <c r="C38" s="12"/>
      <c r="D38" s="12"/>
      <c r="E38" s="11">
        <v>66819.8</v>
      </c>
      <c r="F38" s="11">
        <v>66804.399999999994</v>
      </c>
      <c r="G38" s="11"/>
      <c r="H38" s="11"/>
      <c r="I38" s="11"/>
      <c r="J38" s="11"/>
      <c r="K38" s="11">
        <f t="shared" si="5"/>
        <v>66819.8</v>
      </c>
      <c r="L38" s="11">
        <f t="shared" ref="L38:L39" si="6">F38+H38</f>
        <v>66804.399999999994</v>
      </c>
    </row>
    <row r="39" spans="2:12" x14ac:dyDescent="0.25">
      <c r="B39" s="6">
        <v>2120</v>
      </c>
      <c r="C39" s="12"/>
      <c r="D39" s="12"/>
      <c r="E39" s="11">
        <v>14700.4</v>
      </c>
      <c r="F39" s="11">
        <v>14700.4</v>
      </c>
      <c r="G39" s="11"/>
      <c r="H39" s="11"/>
      <c r="I39" s="11"/>
      <c r="J39" s="11"/>
      <c r="K39" s="11">
        <f t="shared" si="5"/>
        <v>14700.4</v>
      </c>
      <c r="L39" s="11">
        <f t="shared" si="6"/>
        <v>14700.4</v>
      </c>
    </row>
    <row r="40" spans="2:12" x14ac:dyDescent="0.25">
      <c r="B40" s="6">
        <v>2210</v>
      </c>
      <c r="C40" s="12"/>
      <c r="D40" s="12"/>
      <c r="E40" s="11">
        <v>796.8</v>
      </c>
      <c r="F40" s="11">
        <v>781.4</v>
      </c>
      <c r="G40" s="11"/>
      <c r="H40" s="11"/>
      <c r="I40" s="11">
        <v>529.29999999999995</v>
      </c>
      <c r="J40" s="11">
        <v>529.29999999999995</v>
      </c>
      <c r="K40" s="11">
        <f>E40+G40+I40</f>
        <v>1326.1</v>
      </c>
      <c r="L40" s="11">
        <f>F40+H40+J40</f>
        <v>1310.6999999999998</v>
      </c>
    </row>
    <row r="41" spans="2:12" x14ac:dyDescent="0.25">
      <c r="B41" s="6">
        <v>2240</v>
      </c>
      <c r="C41" s="12"/>
      <c r="D41" s="12"/>
      <c r="E41" s="11">
        <v>17594.900000000001</v>
      </c>
      <c r="F41" s="11">
        <v>17563.400000000001</v>
      </c>
      <c r="G41" s="11"/>
      <c r="H41" s="11"/>
      <c r="I41" s="11"/>
      <c r="J41" s="11"/>
      <c r="K41" s="11">
        <f t="shared" ref="K41:K51" si="7">E41+G41</f>
        <v>17594.900000000001</v>
      </c>
      <c r="L41" s="11">
        <f t="shared" ref="L41:L51" si="8">F41+H41</f>
        <v>17563.400000000001</v>
      </c>
    </row>
    <row r="42" spans="2:12" x14ac:dyDescent="0.25">
      <c r="B42" s="6">
        <v>2250</v>
      </c>
      <c r="C42" s="12"/>
      <c r="D42" s="12"/>
      <c r="E42" s="11">
        <v>995.6</v>
      </c>
      <c r="F42" s="11">
        <v>821.3</v>
      </c>
      <c r="G42" s="11"/>
      <c r="H42" s="11"/>
      <c r="I42" s="11"/>
      <c r="J42" s="11"/>
      <c r="K42" s="11">
        <f t="shared" si="7"/>
        <v>995.6</v>
      </c>
      <c r="L42" s="11">
        <f t="shared" si="8"/>
        <v>821.3</v>
      </c>
    </row>
    <row r="43" spans="2:12" x14ac:dyDescent="0.25">
      <c r="B43" s="6">
        <v>2271</v>
      </c>
      <c r="C43" s="12"/>
      <c r="D43" s="12"/>
      <c r="E43" s="11">
        <v>655.20000000000005</v>
      </c>
      <c r="F43" s="11">
        <v>639.4</v>
      </c>
      <c r="G43" s="11"/>
      <c r="H43" s="11"/>
      <c r="I43" s="11"/>
      <c r="J43" s="11"/>
      <c r="K43" s="11">
        <f t="shared" si="7"/>
        <v>655.20000000000005</v>
      </c>
      <c r="L43" s="11">
        <f t="shared" si="8"/>
        <v>639.4</v>
      </c>
    </row>
    <row r="44" spans="2:12" x14ac:dyDescent="0.25">
      <c r="B44" s="6">
        <v>2272</v>
      </c>
      <c r="C44" s="12"/>
      <c r="D44" s="12"/>
      <c r="E44" s="11">
        <v>46.3</v>
      </c>
      <c r="F44" s="11">
        <v>44</v>
      </c>
      <c r="G44" s="11"/>
      <c r="H44" s="11"/>
      <c r="I44" s="11"/>
      <c r="J44" s="11"/>
      <c r="K44" s="11">
        <f t="shared" si="7"/>
        <v>46.3</v>
      </c>
      <c r="L44" s="11">
        <f t="shared" si="8"/>
        <v>44</v>
      </c>
    </row>
    <row r="45" spans="2:12" x14ac:dyDescent="0.25">
      <c r="B45" s="6">
        <v>2273</v>
      </c>
      <c r="C45" s="12"/>
      <c r="D45" s="12"/>
      <c r="E45" s="11">
        <v>2374.3000000000002</v>
      </c>
      <c r="F45" s="11">
        <v>2351</v>
      </c>
      <c r="G45" s="11"/>
      <c r="H45" s="11"/>
      <c r="I45" s="11"/>
      <c r="J45" s="11"/>
      <c r="K45" s="11">
        <f t="shared" si="7"/>
        <v>2374.3000000000002</v>
      </c>
      <c r="L45" s="11">
        <f t="shared" si="8"/>
        <v>2351</v>
      </c>
    </row>
    <row r="46" spans="2:12" hidden="1" x14ac:dyDescent="0.25">
      <c r="B46" s="6">
        <v>2274</v>
      </c>
      <c r="C46" s="12"/>
      <c r="D46" s="12"/>
      <c r="E46" s="11"/>
      <c r="F46" s="11"/>
      <c r="G46" s="11"/>
      <c r="H46" s="11"/>
      <c r="I46" s="11"/>
      <c r="J46" s="11"/>
      <c r="K46" s="11">
        <f t="shared" si="7"/>
        <v>0</v>
      </c>
      <c r="L46" s="11">
        <f t="shared" si="8"/>
        <v>0</v>
      </c>
    </row>
    <row r="47" spans="2:12" hidden="1" x14ac:dyDescent="0.25">
      <c r="B47" s="6">
        <v>2275</v>
      </c>
      <c r="C47" s="12"/>
      <c r="D47" s="12"/>
      <c r="E47" s="11"/>
      <c r="F47" s="11"/>
      <c r="G47" s="11"/>
      <c r="H47" s="11"/>
      <c r="I47" s="11"/>
      <c r="J47" s="11"/>
      <c r="K47" s="11">
        <f t="shared" si="7"/>
        <v>0</v>
      </c>
      <c r="L47" s="11">
        <f t="shared" si="8"/>
        <v>0</v>
      </c>
    </row>
    <row r="48" spans="2:12" x14ac:dyDescent="0.25">
      <c r="B48" s="6">
        <v>2282</v>
      </c>
      <c r="C48" s="12"/>
      <c r="D48" s="12"/>
      <c r="E48" s="11">
        <v>7.6</v>
      </c>
      <c r="F48" s="11">
        <v>7.5</v>
      </c>
      <c r="G48" s="11"/>
      <c r="H48" s="11"/>
      <c r="I48" s="11"/>
      <c r="J48" s="11"/>
      <c r="K48" s="11">
        <f t="shared" si="7"/>
        <v>7.6</v>
      </c>
      <c r="L48" s="11">
        <f t="shared" si="8"/>
        <v>7.5</v>
      </c>
    </row>
    <row r="49" spans="2:12" x14ac:dyDescent="0.25">
      <c r="B49" s="6">
        <v>2800</v>
      </c>
      <c r="C49" s="12"/>
      <c r="D49" s="12"/>
      <c r="E49" s="11">
        <v>2412.4</v>
      </c>
      <c r="F49" s="11">
        <v>2260.9</v>
      </c>
      <c r="G49" s="11"/>
      <c r="H49" s="11"/>
      <c r="I49" s="11"/>
      <c r="J49" s="11"/>
      <c r="K49" s="11">
        <f t="shared" si="7"/>
        <v>2412.4</v>
      </c>
      <c r="L49" s="11">
        <f t="shared" si="8"/>
        <v>2260.9</v>
      </c>
    </row>
    <row r="50" spans="2:12" x14ac:dyDescent="0.25">
      <c r="B50" s="6">
        <v>3110</v>
      </c>
      <c r="C50" s="12"/>
      <c r="D50" s="12"/>
      <c r="E50" s="11"/>
      <c r="F50" s="11"/>
      <c r="G50" s="11"/>
      <c r="H50" s="11"/>
      <c r="I50" s="11">
        <v>739.2</v>
      </c>
      <c r="J50" s="11">
        <v>739.2</v>
      </c>
      <c r="K50" s="11">
        <f>E50+G50+I50</f>
        <v>739.2</v>
      </c>
      <c r="L50" s="11">
        <f>F50+H50+J50</f>
        <v>739.2</v>
      </c>
    </row>
    <row r="51" spans="2:12" x14ac:dyDescent="0.25">
      <c r="B51" s="6">
        <v>3160</v>
      </c>
      <c r="C51" s="12"/>
      <c r="D51" s="12"/>
      <c r="E51" s="11"/>
      <c r="F51" s="11"/>
      <c r="G51" s="11"/>
      <c r="H51" s="11"/>
      <c r="I51" s="11"/>
      <c r="J51" s="11"/>
      <c r="K51" s="11">
        <f t="shared" si="7"/>
        <v>0</v>
      </c>
      <c r="L51" s="11">
        <f t="shared" si="8"/>
        <v>0</v>
      </c>
    </row>
    <row r="52" spans="2:12" ht="54" x14ac:dyDescent="0.25">
      <c r="B52" s="17">
        <v>3111020</v>
      </c>
      <c r="C52" s="18" t="s">
        <v>16</v>
      </c>
      <c r="D52" s="19" t="s">
        <v>17</v>
      </c>
      <c r="E52" s="20">
        <f>E61+E70</f>
        <v>1700000</v>
      </c>
      <c r="F52" s="20">
        <f>F61+F70</f>
        <v>1700000</v>
      </c>
      <c r="G52" s="20">
        <f>SUM(G53:G70)</f>
        <v>17104779.5</v>
      </c>
      <c r="H52" s="20">
        <f>SUM(H53:H70)</f>
        <v>14368376.300000001</v>
      </c>
      <c r="I52" s="20">
        <f t="shared" ref="I52:J52" si="9">SUM(I53:I70)</f>
        <v>1249078.7</v>
      </c>
      <c r="J52" s="20">
        <f t="shared" si="9"/>
        <v>1249078.7</v>
      </c>
      <c r="K52" s="20">
        <f t="shared" ref="K52:L52" si="10">SUM(K53:K70)</f>
        <v>20053858.199999999</v>
      </c>
      <c r="L52" s="20">
        <f t="shared" si="10"/>
        <v>17317455</v>
      </c>
    </row>
    <row r="53" spans="2:12" x14ac:dyDescent="0.25">
      <c r="B53" s="21">
        <v>2110</v>
      </c>
      <c r="C53" s="18"/>
      <c r="D53" s="19"/>
      <c r="E53" s="20"/>
      <c r="F53" s="20"/>
      <c r="G53" s="24">
        <v>18944.8</v>
      </c>
      <c r="H53" s="24">
        <v>18944.400000000001</v>
      </c>
      <c r="I53" s="24"/>
      <c r="J53" s="24"/>
      <c r="K53" s="24">
        <f>E53+G53</f>
        <v>18944.8</v>
      </c>
      <c r="L53" s="24">
        <f>F53+H53</f>
        <v>18944.400000000001</v>
      </c>
    </row>
    <row r="54" spans="2:12" x14ac:dyDescent="0.25">
      <c r="B54" s="21">
        <v>2120</v>
      </c>
      <c r="C54" s="22"/>
      <c r="D54" s="23"/>
      <c r="E54" s="24"/>
      <c r="F54" s="24"/>
      <c r="G54" s="24">
        <v>4167.8999999999996</v>
      </c>
      <c r="H54" s="24">
        <v>4105.2</v>
      </c>
      <c r="I54" s="24"/>
      <c r="J54" s="24"/>
      <c r="K54" s="24">
        <f t="shared" ref="K54:K70" si="11">E54+G54</f>
        <v>4167.8999999999996</v>
      </c>
      <c r="L54" s="24">
        <f t="shared" ref="L54:L70" si="12">F54+H54</f>
        <v>4105.2</v>
      </c>
    </row>
    <row r="55" spans="2:12" x14ac:dyDescent="0.25">
      <c r="B55" s="21">
        <v>2210</v>
      </c>
      <c r="C55" s="22"/>
      <c r="D55" s="23"/>
      <c r="E55" s="24"/>
      <c r="F55" s="24"/>
      <c r="G55" s="24">
        <f>335.5</f>
        <v>335.5</v>
      </c>
      <c r="H55" s="24">
        <f>223.3</f>
        <v>223.3</v>
      </c>
      <c r="I55" s="24">
        <v>5656.8</v>
      </c>
      <c r="J55" s="24">
        <v>5656.8</v>
      </c>
      <c r="K55" s="24">
        <f>E55+G55+I55</f>
        <v>5992.3</v>
      </c>
      <c r="L55" s="24">
        <f>F55+H55+J55</f>
        <v>5880.1</v>
      </c>
    </row>
    <row r="56" spans="2:12" x14ac:dyDescent="0.25">
      <c r="B56" s="21">
        <v>2240</v>
      </c>
      <c r="C56" s="23"/>
      <c r="D56" s="23"/>
      <c r="E56" s="24"/>
      <c r="F56" s="24"/>
      <c r="G56" s="24">
        <v>134788.70000000001</v>
      </c>
      <c r="H56" s="24">
        <v>133248.1</v>
      </c>
      <c r="I56" s="24"/>
      <c r="J56" s="24"/>
      <c r="K56" s="24">
        <f t="shared" si="11"/>
        <v>134788.70000000001</v>
      </c>
      <c r="L56" s="24">
        <f t="shared" si="12"/>
        <v>133248.1</v>
      </c>
    </row>
    <row r="57" spans="2:12" x14ac:dyDescent="0.25">
      <c r="B57" s="21">
        <v>2250</v>
      </c>
      <c r="C57" s="23"/>
      <c r="D57" s="23"/>
      <c r="E57" s="24"/>
      <c r="F57" s="24"/>
      <c r="G57" s="24">
        <v>45.6</v>
      </c>
      <c r="H57" s="24">
        <v>31.7</v>
      </c>
      <c r="I57" s="24"/>
      <c r="J57" s="24"/>
      <c r="K57" s="24">
        <f t="shared" si="11"/>
        <v>45.6</v>
      </c>
      <c r="L57" s="24">
        <f t="shared" si="12"/>
        <v>31.7</v>
      </c>
    </row>
    <row r="58" spans="2:12" x14ac:dyDescent="0.25">
      <c r="B58" s="21">
        <v>2271</v>
      </c>
      <c r="C58" s="23"/>
      <c r="D58" s="23"/>
      <c r="E58" s="24"/>
      <c r="F58" s="24"/>
      <c r="G58" s="24">
        <v>394</v>
      </c>
      <c r="H58" s="24">
        <v>394</v>
      </c>
      <c r="I58" s="24"/>
      <c r="J58" s="24"/>
      <c r="K58" s="24">
        <f t="shared" si="11"/>
        <v>394</v>
      </c>
      <c r="L58" s="24">
        <f t="shared" si="12"/>
        <v>394</v>
      </c>
    </row>
    <row r="59" spans="2:12" x14ac:dyDescent="0.25">
      <c r="B59" s="21">
        <v>2272</v>
      </c>
      <c r="C59" s="23"/>
      <c r="D59" s="23"/>
      <c r="E59" s="24"/>
      <c r="F59" s="24"/>
      <c r="G59" s="24">
        <v>37.299999999999997</v>
      </c>
      <c r="H59" s="24">
        <v>37.299999999999997</v>
      </c>
      <c r="I59" s="24"/>
      <c r="J59" s="24"/>
      <c r="K59" s="24">
        <f t="shared" si="11"/>
        <v>37.299999999999997</v>
      </c>
      <c r="L59" s="24">
        <f t="shared" si="12"/>
        <v>37.299999999999997</v>
      </c>
    </row>
    <row r="60" spans="2:12" x14ac:dyDescent="0.25">
      <c r="B60" s="21">
        <v>2273</v>
      </c>
      <c r="C60" s="23"/>
      <c r="D60" s="23"/>
      <c r="E60" s="24"/>
      <c r="F60" s="24"/>
      <c r="G60" s="24">
        <v>1828.1</v>
      </c>
      <c r="H60" s="24">
        <v>1828.1</v>
      </c>
      <c r="I60" s="24"/>
      <c r="J60" s="24"/>
      <c r="K60" s="24">
        <f t="shared" si="11"/>
        <v>1828.1</v>
      </c>
      <c r="L60" s="24">
        <f t="shared" si="12"/>
        <v>1828.1</v>
      </c>
    </row>
    <row r="61" spans="2:12" x14ac:dyDescent="0.25">
      <c r="B61" s="21">
        <v>2281</v>
      </c>
      <c r="C61" s="23"/>
      <c r="D61" s="23"/>
      <c r="E61" s="24">
        <v>1700000</v>
      </c>
      <c r="F61" s="24">
        <v>1700000</v>
      </c>
      <c r="G61" s="24">
        <v>11697853.6</v>
      </c>
      <c r="H61" s="24">
        <v>10944407.800000001</v>
      </c>
      <c r="I61" s="24"/>
      <c r="J61" s="24"/>
      <c r="K61" s="24">
        <f t="shared" si="11"/>
        <v>13397853.6</v>
      </c>
      <c r="L61" s="24">
        <f t="shared" si="12"/>
        <v>12644407.800000001</v>
      </c>
    </row>
    <row r="62" spans="2:12" x14ac:dyDescent="0.25">
      <c r="B62" s="21">
        <v>2282</v>
      </c>
      <c r="C62" s="23"/>
      <c r="D62" s="23"/>
      <c r="E62" s="24"/>
      <c r="F62" s="24"/>
      <c r="G62" s="24"/>
      <c r="H62" s="24"/>
      <c r="I62" s="24"/>
      <c r="J62" s="24"/>
      <c r="K62" s="24">
        <f t="shared" si="11"/>
        <v>0</v>
      </c>
      <c r="L62" s="24">
        <f t="shared" si="12"/>
        <v>0</v>
      </c>
    </row>
    <row r="63" spans="2:12" x14ac:dyDescent="0.25">
      <c r="B63" s="21">
        <v>2610</v>
      </c>
      <c r="C63" s="23"/>
      <c r="D63" s="23"/>
      <c r="E63" s="24"/>
      <c r="F63" s="24"/>
      <c r="G63" s="24">
        <v>1243469.8999999999</v>
      </c>
      <c r="H63" s="24">
        <v>1079801.5</v>
      </c>
      <c r="I63" s="24"/>
      <c r="J63" s="24"/>
      <c r="K63" s="24">
        <f t="shared" si="11"/>
        <v>1243469.8999999999</v>
      </c>
      <c r="L63" s="24">
        <f t="shared" si="12"/>
        <v>1079801.5</v>
      </c>
    </row>
    <row r="64" spans="2:12" x14ac:dyDescent="0.25">
      <c r="B64" s="21">
        <v>2630</v>
      </c>
      <c r="C64" s="23"/>
      <c r="D64" s="23"/>
      <c r="E64" s="24"/>
      <c r="F64" s="24"/>
      <c r="G64" s="24">
        <v>430.3</v>
      </c>
      <c r="H64" s="24"/>
      <c r="I64" s="24"/>
      <c r="J64" s="24"/>
      <c r="K64" s="24">
        <f t="shared" si="11"/>
        <v>430.3</v>
      </c>
      <c r="L64" s="24">
        <f t="shared" si="12"/>
        <v>0</v>
      </c>
    </row>
    <row r="65" spans="2:12" x14ac:dyDescent="0.25">
      <c r="B65" s="21">
        <v>2800</v>
      </c>
      <c r="C65" s="23"/>
      <c r="D65" s="23"/>
      <c r="E65" s="24"/>
      <c r="F65" s="24"/>
      <c r="G65" s="24"/>
      <c r="H65" s="24"/>
      <c r="I65" s="24"/>
      <c r="J65" s="24"/>
      <c r="K65" s="24">
        <f t="shared" si="11"/>
        <v>0</v>
      </c>
      <c r="L65" s="24">
        <f t="shared" si="12"/>
        <v>0</v>
      </c>
    </row>
    <row r="66" spans="2:12" x14ac:dyDescent="0.25">
      <c r="B66" s="21">
        <v>3110</v>
      </c>
      <c r="C66" s="23"/>
      <c r="D66" s="23"/>
      <c r="E66" s="24"/>
      <c r="F66" s="24"/>
      <c r="G66" s="24">
        <f>2000</f>
        <v>2000</v>
      </c>
      <c r="H66" s="24">
        <f>0</f>
        <v>0</v>
      </c>
      <c r="I66" s="24">
        <v>1243421.8999999999</v>
      </c>
      <c r="J66" s="24">
        <v>1243421.8999999999</v>
      </c>
      <c r="K66" s="24">
        <f>E66+G66+I66</f>
        <v>1245421.8999999999</v>
      </c>
      <c r="L66" s="24">
        <f>F66+H66+J66</f>
        <v>1243421.8999999999</v>
      </c>
    </row>
    <row r="67" spans="2:12" x14ac:dyDescent="0.25">
      <c r="B67" s="21">
        <v>3120</v>
      </c>
      <c r="C67" s="23"/>
      <c r="D67" s="23"/>
      <c r="E67" s="24"/>
      <c r="F67" s="24"/>
      <c r="G67" s="24"/>
      <c r="H67" s="24"/>
      <c r="I67" s="24"/>
      <c r="J67" s="24"/>
      <c r="K67" s="24">
        <f t="shared" si="11"/>
        <v>0</v>
      </c>
      <c r="L67" s="24">
        <f t="shared" si="12"/>
        <v>0</v>
      </c>
    </row>
    <row r="68" spans="2:12" x14ac:dyDescent="0.25">
      <c r="B68" s="21">
        <v>3130</v>
      </c>
      <c r="C68" s="23"/>
      <c r="D68" s="23"/>
      <c r="E68" s="24"/>
      <c r="F68" s="24"/>
      <c r="G68" s="24">
        <v>2028773.9</v>
      </c>
      <c r="H68" s="24">
        <v>507539.5</v>
      </c>
      <c r="I68" s="24"/>
      <c r="J68" s="24"/>
      <c r="K68" s="24">
        <f t="shared" si="11"/>
        <v>2028773.9</v>
      </c>
      <c r="L68" s="24">
        <f t="shared" si="12"/>
        <v>507539.5</v>
      </c>
    </row>
    <row r="69" spans="2:12" x14ac:dyDescent="0.25">
      <c r="B69" s="21">
        <v>3160</v>
      </c>
      <c r="C69" s="23"/>
      <c r="D69" s="23"/>
      <c r="E69" s="24"/>
      <c r="F69" s="24"/>
      <c r="G69" s="24"/>
      <c r="H69" s="24"/>
      <c r="I69" s="24"/>
      <c r="J69" s="24"/>
      <c r="K69" s="24">
        <f t="shared" si="11"/>
        <v>0</v>
      </c>
      <c r="L69" s="24">
        <f t="shared" si="12"/>
        <v>0</v>
      </c>
    </row>
    <row r="70" spans="2:12" x14ac:dyDescent="0.25">
      <c r="B70" s="21">
        <v>3210</v>
      </c>
      <c r="C70" s="23"/>
      <c r="D70" s="23"/>
      <c r="E70" s="24"/>
      <c r="F70" s="24"/>
      <c r="G70" s="24">
        <v>1971709.9</v>
      </c>
      <c r="H70" s="24">
        <v>1677815.4</v>
      </c>
      <c r="I70" s="24"/>
      <c r="J70" s="24"/>
      <c r="K70" s="24">
        <f t="shared" si="11"/>
        <v>1971709.9</v>
      </c>
      <c r="L70" s="24">
        <f t="shared" si="12"/>
        <v>1677815.4</v>
      </c>
    </row>
    <row r="71" spans="2:12" ht="99.75" customHeight="1" x14ac:dyDescent="0.25">
      <c r="B71" s="13">
        <v>3111030</v>
      </c>
      <c r="C71" s="14" t="s">
        <v>16</v>
      </c>
      <c r="D71" s="15" t="s">
        <v>18</v>
      </c>
      <c r="E71" s="16">
        <f>E73+E76+E72+E74+E75</f>
        <v>21320051.300000001</v>
      </c>
      <c r="F71" s="16">
        <f>F73+F76+F72+F74+F75</f>
        <v>21262334.599999998</v>
      </c>
      <c r="G71" s="16">
        <f>G73+G76+G72+G74</f>
        <v>0</v>
      </c>
      <c r="H71" s="16">
        <f>H73+H76+H72+H74</f>
        <v>0</v>
      </c>
      <c r="I71" s="16">
        <f t="shared" ref="I71:J71" si="13">I73+I76+I72+I74</f>
        <v>0</v>
      </c>
      <c r="J71" s="16">
        <f t="shared" si="13"/>
        <v>0</v>
      </c>
      <c r="K71" s="16">
        <f>K73+K76+K72+K74+K75</f>
        <v>21320051.300000001</v>
      </c>
      <c r="L71" s="16">
        <f>L73+L76+L72+L74+L75</f>
        <v>21262334.599999998</v>
      </c>
    </row>
    <row r="72" spans="2:12" x14ac:dyDescent="0.25">
      <c r="B72" s="6">
        <v>2240</v>
      </c>
      <c r="C72" s="14"/>
      <c r="D72" s="15"/>
      <c r="E72" s="11">
        <v>913</v>
      </c>
      <c r="F72" s="11">
        <v>850.4</v>
      </c>
      <c r="G72" s="11"/>
      <c r="H72" s="11"/>
      <c r="I72" s="11"/>
      <c r="J72" s="11"/>
      <c r="K72" s="11">
        <f>E72+G72</f>
        <v>913</v>
      </c>
      <c r="L72" s="11">
        <f>F72+H72</f>
        <v>850.4</v>
      </c>
    </row>
    <row r="73" spans="2:12" x14ac:dyDescent="0.25">
      <c r="B73" s="6">
        <v>2410</v>
      </c>
      <c r="C73" s="12"/>
      <c r="D73" s="12"/>
      <c r="E73" s="11">
        <v>4350026</v>
      </c>
      <c r="F73" s="11">
        <v>4325643.8</v>
      </c>
      <c r="G73" s="11"/>
      <c r="H73" s="11"/>
      <c r="I73" s="11"/>
      <c r="J73" s="11"/>
      <c r="K73" s="11">
        <f t="shared" ref="K73:K76" si="14">E73+G73</f>
        <v>4350026</v>
      </c>
      <c r="L73" s="11">
        <f t="shared" ref="L73:L76" si="15">F73+H73</f>
        <v>4325643.8</v>
      </c>
    </row>
    <row r="74" spans="2:12" x14ac:dyDescent="0.25">
      <c r="B74" s="6">
        <v>2420</v>
      </c>
      <c r="C74" s="12"/>
      <c r="D74" s="12"/>
      <c r="E74" s="11">
        <v>356112</v>
      </c>
      <c r="F74" s="11">
        <v>345060.5</v>
      </c>
      <c r="G74" s="11"/>
      <c r="H74" s="11"/>
      <c r="I74" s="11"/>
      <c r="J74" s="11"/>
      <c r="K74" s="11">
        <f t="shared" si="14"/>
        <v>356112</v>
      </c>
      <c r="L74" s="11">
        <f t="shared" si="15"/>
        <v>345060.5</v>
      </c>
    </row>
    <row r="75" spans="2:12" x14ac:dyDescent="0.25">
      <c r="B75" s="6">
        <v>2610</v>
      </c>
      <c r="C75" s="12"/>
      <c r="D75" s="12"/>
      <c r="E75" s="11">
        <v>17500</v>
      </c>
      <c r="F75" s="11">
        <v>15444.4</v>
      </c>
      <c r="G75" s="11"/>
      <c r="H75" s="11"/>
      <c r="I75" s="11"/>
      <c r="J75" s="11"/>
      <c r="K75" s="11">
        <f t="shared" si="14"/>
        <v>17500</v>
      </c>
      <c r="L75" s="11">
        <f t="shared" si="15"/>
        <v>15444.4</v>
      </c>
    </row>
    <row r="76" spans="2:12" x14ac:dyDescent="0.25">
      <c r="B76" s="6">
        <v>2800</v>
      </c>
      <c r="C76" s="12"/>
      <c r="D76" s="12"/>
      <c r="E76" s="11">
        <v>16595500.300000001</v>
      </c>
      <c r="F76" s="11">
        <v>16575335.5</v>
      </c>
      <c r="G76" s="11"/>
      <c r="H76" s="11"/>
      <c r="I76" s="11"/>
      <c r="J76" s="11"/>
      <c r="K76" s="11">
        <f t="shared" si="14"/>
        <v>16595500.300000001</v>
      </c>
      <c r="L76" s="11">
        <f t="shared" si="15"/>
        <v>16575335.5</v>
      </c>
    </row>
    <row r="77" spans="2:12" ht="94.5" x14ac:dyDescent="0.25">
      <c r="B77" s="17">
        <v>3111700</v>
      </c>
      <c r="C77" s="18" t="s">
        <v>32</v>
      </c>
      <c r="D77" s="25" t="s">
        <v>38</v>
      </c>
      <c r="E77" s="20">
        <f>E78</f>
        <v>1533929</v>
      </c>
      <c r="F77" s="20">
        <f>F78</f>
        <v>1235274.2</v>
      </c>
      <c r="G77" s="20">
        <f t="shared" ref="G77:J77" si="16">G78</f>
        <v>0</v>
      </c>
      <c r="H77" s="20">
        <f t="shared" si="16"/>
        <v>0</v>
      </c>
      <c r="I77" s="20">
        <f t="shared" si="16"/>
        <v>0</v>
      </c>
      <c r="J77" s="20">
        <f t="shared" si="16"/>
        <v>0</v>
      </c>
      <c r="K77" s="20">
        <f t="shared" ref="K77" si="17">K78</f>
        <v>1533929</v>
      </c>
      <c r="L77" s="20">
        <f t="shared" ref="L77" si="18">L78</f>
        <v>1235274.2</v>
      </c>
    </row>
    <row r="78" spans="2:12" x14ac:dyDescent="0.25">
      <c r="B78" s="21">
        <v>3210</v>
      </c>
      <c r="C78" s="22"/>
      <c r="D78" s="23"/>
      <c r="E78" s="24">
        <v>1533929</v>
      </c>
      <c r="F78" s="24">
        <v>1235274.2</v>
      </c>
      <c r="G78" s="24"/>
      <c r="H78" s="24"/>
      <c r="I78" s="24"/>
      <c r="J78" s="24"/>
      <c r="K78" s="24">
        <f>E78+G78</f>
        <v>1533929</v>
      </c>
      <c r="L78" s="24">
        <f>F78+H78</f>
        <v>1235274.2</v>
      </c>
    </row>
    <row r="79" spans="2:12" ht="205.5" hidden="1" customHeight="1" x14ac:dyDescent="0.25">
      <c r="B79" s="13">
        <v>3111320</v>
      </c>
      <c r="C79" s="14" t="s">
        <v>30</v>
      </c>
      <c r="D79" s="25" t="s">
        <v>22</v>
      </c>
      <c r="E79" s="20">
        <f>E80+E82</f>
        <v>0</v>
      </c>
      <c r="F79" s="20">
        <f t="shared" ref="F79" si="19">F80+F82</f>
        <v>0</v>
      </c>
      <c r="G79" s="20">
        <f>G80+G82+G81</f>
        <v>0</v>
      </c>
      <c r="H79" s="20">
        <f t="shared" ref="H79:L79" si="20">H80+H82+H81</f>
        <v>0</v>
      </c>
      <c r="I79" s="20">
        <f t="shared" si="20"/>
        <v>0</v>
      </c>
      <c r="J79" s="20">
        <f t="shared" si="20"/>
        <v>0</v>
      </c>
      <c r="K79" s="20">
        <f t="shared" si="20"/>
        <v>0</v>
      </c>
      <c r="L79" s="20">
        <f t="shared" si="20"/>
        <v>0</v>
      </c>
    </row>
    <row r="80" spans="2:12" hidden="1" x14ac:dyDescent="0.25">
      <c r="B80" s="21">
        <v>2281</v>
      </c>
      <c r="C80" s="14"/>
      <c r="D80" s="25"/>
      <c r="E80" s="24"/>
      <c r="F80" s="24"/>
      <c r="G80" s="24"/>
      <c r="H80" s="24"/>
      <c r="I80" s="24"/>
      <c r="J80" s="24"/>
      <c r="K80" s="24">
        <f t="shared" ref="K80:L86" si="21">E80+G80</f>
        <v>0</v>
      </c>
      <c r="L80" s="24">
        <f t="shared" si="21"/>
        <v>0</v>
      </c>
    </row>
    <row r="81" spans="2:12" hidden="1" x14ac:dyDescent="0.25">
      <c r="B81" s="21">
        <v>3160</v>
      </c>
      <c r="C81" s="14"/>
      <c r="D81" s="25"/>
      <c r="E81" s="24"/>
      <c r="F81" s="24"/>
      <c r="G81" s="24"/>
      <c r="H81" s="24"/>
      <c r="I81" s="24"/>
      <c r="J81" s="24"/>
      <c r="K81" s="24">
        <f t="shared" si="21"/>
        <v>0</v>
      </c>
      <c r="L81" s="24">
        <f t="shared" si="21"/>
        <v>0</v>
      </c>
    </row>
    <row r="82" spans="2:12" hidden="1" x14ac:dyDescent="0.25">
      <c r="B82" s="21">
        <v>3210</v>
      </c>
      <c r="C82" s="22"/>
      <c r="D82" s="23"/>
      <c r="E82" s="24"/>
      <c r="F82" s="24"/>
      <c r="G82" s="24"/>
      <c r="H82" s="24"/>
      <c r="I82" s="24"/>
      <c r="J82" s="24"/>
      <c r="K82" s="24">
        <f t="shared" si="21"/>
        <v>0</v>
      </c>
      <c r="L82" s="24">
        <f t="shared" si="21"/>
        <v>0</v>
      </c>
    </row>
    <row r="83" spans="2:12" ht="29.25" customHeight="1" x14ac:dyDescent="0.25">
      <c r="B83" s="13">
        <v>3111330</v>
      </c>
      <c r="C83" s="14" t="s">
        <v>30</v>
      </c>
      <c r="D83" s="25" t="s">
        <v>21</v>
      </c>
      <c r="E83" s="20">
        <v>0</v>
      </c>
      <c r="F83" s="20">
        <v>0</v>
      </c>
      <c r="G83" s="20">
        <f>G84+G85+G86</f>
        <v>3711967</v>
      </c>
      <c r="H83" s="20">
        <f>H84+H85+H86</f>
        <v>2193012.1</v>
      </c>
      <c r="I83" s="20">
        <f t="shared" ref="I83:J83" si="22">I84+I85+I86</f>
        <v>0</v>
      </c>
      <c r="J83" s="20">
        <f t="shared" si="22"/>
        <v>0</v>
      </c>
      <c r="K83" s="20">
        <f t="shared" si="21"/>
        <v>3711967</v>
      </c>
      <c r="L83" s="20">
        <f t="shared" si="21"/>
        <v>2193012.1</v>
      </c>
    </row>
    <row r="84" spans="2:12" x14ac:dyDescent="0.25">
      <c r="B84" s="21">
        <v>2281</v>
      </c>
      <c r="C84" s="22"/>
      <c r="D84" s="23"/>
      <c r="E84" s="24"/>
      <c r="F84" s="24"/>
      <c r="G84" s="24">
        <v>61759.199999999997</v>
      </c>
      <c r="H84" s="24">
        <v>58869.8</v>
      </c>
      <c r="I84" s="24"/>
      <c r="J84" s="24"/>
      <c r="K84" s="24">
        <f t="shared" si="21"/>
        <v>61759.199999999997</v>
      </c>
      <c r="L84" s="24">
        <f t="shared" si="21"/>
        <v>58869.8</v>
      </c>
    </row>
    <row r="85" spans="2:12" x14ac:dyDescent="0.25">
      <c r="B85" s="21">
        <v>2610</v>
      </c>
      <c r="C85" s="22"/>
      <c r="D85" s="23"/>
      <c r="E85" s="24"/>
      <c r="F85" s="24"/>
      <c r="G85" s="24">
        <v>290764.2</v>
      </c>
      <c r="H85" s="24">
        <v>249774.9</v>
      </c>
      <c r="I85" s="24"/>
      <c r="J85" s="24"/>
      <c r="K85" s="24">
        <f t="shared" si="21"/>
        <v>290764.2</v>
      </c>
      <c r="L85" s="24">
        <f t="shared" si="21"/>
        <v>249774.9</v>
      </c>
    </row>
    <row r="86" spans="2:12" x14ac:dyDescent="0.25">
      <c r="B86" s="21">
        <v>3210</v>
      </c>
      <c r="C86" s="22"/>
      <c r="D86" s="23"/>
      <c r="E86" s="24"/>
      <c r="F86" s="24"/>
      <c r="G86" s="24">
        <v>3359443.6</v>
      </c>
      <c r="H86" s="24">
        <v>1884367.4</v>
      </c>
      <c r="I86" s="24"/>
      <c r="J86" s="24"/>
      <c r="K86" s="24">
        <f t="shared" si="21"/>
        <v>3359443.6</v>
      </c>
      <c r="L86" s="24">
        <f t="shared" si="21"/>
        <v>1884367.4</v>
      </c>
    </row>
    <row r="87" spans="2:12" ht="54" x14ac:dyDescent="0.25">
      <c r="B87" s="26">
        <v>3111340</v>
      </c>
      <c r="C87" s="14" t="s">
        <v>31</v>
      </c>
      <c r="D87" s="25" t="s">
        <v>23</v>
      </c>
      <c r="E87" s="20">
        <v>0</v>
      </c>
      <c r="F87" s="20">
        <v>0</v>
      </c>
      <c r="G87" s="20">
        <f>G88</f>
        <v>5399677</v>
      </c>
      <c r="H87" s="20">
        <f t="shared" ref="H87:L87" si="23">H88</f>
        <v>5222167</v>
      </c>
      <c r="I87" s="20">
        <f t="shared" si="23"/>
        <v>0</v>
      </c>
      <c r="J87" s="20">
        <f t="shared" si="23"/>
        <v>0</v>
      </c>
      <c r="K87" s="20">
        <f t="shared" si="23"/>
        <v>5399677</v>
      </c>
      <c r="L87" s="20">
        <f t="shared" si="23"/>
        <v>5222167</v>
      </c>
    </row>
    <row r="88" spans="2:12" x14ac:dyDescent="0.25">
      <c r="B88" s="21">
        <v>3210</v>
      </c>
      <c r="C88" s="22"/>
      <c r="D88" s="23"/>
      <c r="E88" s="24"/>
      <c r="F88" s="24"/>
      <c r="G88" s="24">
        <v>5399677</v>
      </c>
      <c r="H88" s="24">
        <v>5222167</v>
      </c>
      <c r="I88" s="24"/>
      <c r="J88" s="24"/>
      <c r="K88" s="24">
        <f>E88+G88</f>
        <v>5399677</v>
      </c>
      <c r="L88" s="24">
        <f>F88+H88</f>
        <v>5222167</v>
      </c>
    </row>
    <row r="89" spans="2:12" ht="86.25" customHeight="1" x14ac:dyDescent="0.25">
      <c r="B89" s="13">
        <v>3111350</v>
      </c>
      <c r="C89" s="14" t="s">
        <v>32</v>
      </c>
      <c r="D89" s="25" t="s">
        <v>24</v>
      </c>
      <c r="E89" s="20">
        <v>0</v>
      </c>
      <c r="F89" s="20">
        <v>0</v>
      </c>
      <c r="G89" s="20">
        <f>G90</f>
        <v>4510274.0999999996</v>
      </c>
      <c r="H89" s="20">
        <f t="shared" ref="H89:L89" si="24">H90</f>
        <v>4195340.8</v>
      </c>
      <c r="I89" s="20">
        <f t="shared" si="24"/>
        <v>0</v>
      </c>
      <c r="J89" s="20">
        <f t="shared" si="24"/>
        <v>0</v>
      </c>
      <c r="K89" s="20">
        <f t="shared" si="24"/>
        <v>4510274.0999999996</v>
      </c>
      <c r="L89" s="20">
        <f t="shared" si="24"/>
        <v>4195340.8</v>
      </c>
    </row>
    <row r="90" spans="2:12" x14ac:dyDescent="0.25">
      <c r="B90" s="21">
        <v>3210</v>
      </c>
      <c r="C90" s="22"/>
      <c r="D90" s="23"/>
      <c r="E90" s="24"/>
      <c r="F90" s="24"/>
      <c r="G90" s="24">
        <v>4510274.0999999996</v>
      </c>
      <c r="H90" s="24">
        <v>4195340.8</v>
      </c>
      <c r="I90" s="24"/>
      <c r="J90" s="24"/>
      <c r="K90" s="24">
        <f>E90+G90</f>
        <v>4510274.0999999996</v>
      </c>
      <c r="L90" s="24">
        <f>F90+H90</f>
        <v>4195340.8</v>
      </c>
    </row>
    <row r="91" spans="2:12" ht="81" x14ac:dyDescent="0.25">
      <c r="B91" s="13">
        <v>3111360</v>
      </c>
      <c r="C91" s="14" t="s">
        <v>30</v>
      </c>
      <c r="D91" s="25" t="s">
        <v>25</v>
      </c>
      <c r="E91" s="20">
        <v>0</v>
      </c>
      <c r="F91" s="20">
        <v>0</v>
      </c>
      <c r="G91" s="20">
        <f>G92</f>
        <v>1477751.6</v>
      </c>
      <c r="H91" s="20">
        <f t="shared" ref="H91:L91" si="25">H92</f>
        <v>360939.6</v>
      </c>
      <c r="I91" s="20">
        <f t="shared" si="25"/>
        <v>0</v>
      </c>
      <c r="J91" s="20">
        <f t="shared" si="25"/>
        <v>0</v>
      </c>
      <c r="K91" s="20">
        <f t="shared" si="25"/>
        <v>1477751.6</v>
      </c>
      <c r="L91" s="20">
        <f t="shared" si="25"/>
        <v>360939.6</v>
      </c>
    </row>
    <row r="92" spans="2:12" x14ac:dyDescent="0.25">
      <c r="B92" s="21">
        <v>3210</v>
      </c>
      <c r="C92" s="22"/>
      <c r="D92" s="23"/>
      <c r="E92" s="24"/>
      <c r="F92" s="24"/>
      <c r="G92" s="24">
        <v>1477751.6</v>
      </c>
      <c r="H92" s="24">
        <v>360939.6</v>
      </c>
      <c r="I92" s="24"/>
      <c r="J92" s="24"/>
      <c r="K92" s="24">
        <f>E92+G92</f>
        <v>1477751.6</v>
      </c>
      <c r="L92" s="24">
        <f>F92+H92</f>
        <v>360939.6</v>
      </c>
    </row>
    <row r="93" spans="2:12" ht="54" x14ac:dyDescent="0.25">
      <c r="B93" s="17">
        <v>3111370</v>
      </c>
      <c r="C93" s="18" t="s">
        <v>30</v>
      </c>
      <c r="D93" s="25" t="s">
        <v>26</v>
      </c>
      <c r="E93" s="20">
        <v>0</v>
      </c>
      <c r="F93" s="20">
        <v>0</v>
      </c>
      <c r="G93" s="20">
        <f>G94</f>
        <v>2226184.7000000002</v>
      </c>
      <c r="H93" s="20">
        <f t="shared" ref="H93:L93" si="26">H94</f>
        <v>503758</v>
      </c>
      <c r="I93" s="20">
        <f t="shared" si="26"/>
        <v>0</v>
      </c>
      <c r="J93" s="20">
        <f t="shared" si="26"/>
        <v>0</v>
      </c>
      <c r="K93" s="20">
        <f t="shared" si="26"/>
        <v>2226184.7000000002</v>
      </c>
      <c r="L93" s="20">
        <f t="shared" si="26"/>
        <v>503758</v>
      </c>
    </row>
    <row r="94" spans="2:12" x14ac:dyDescent="0.25">
      <c r="B94" s="21">
        <v>3210</v>
      </c>
      <c r="C94" s="22"/>
      <c r="D94" s="23"/>
      <c r="E94" s="24"/>
      <c r="F94" s="24"/>
      <c r="G94" s="24">
        <f>1883432.1+342752.6</f>
        <v>2226184.7000000002</v>
      </c>
      <c r="H94" s="24">
        <f>433694.5+70063.5</f>
        <v>503758</v>
      </c>
      <c r="I94" s="24"/>
      <c r="J94" s="24"/>
      <c r="K94" s="24">
        <f>E94+G94</f>
        <v>2226184.7000000002</v>
      </c>
      <c r="L94" s="24">
        <f>F94+H94</f>
        <v>503758</v>
      </c>
    </row>
    <row r="95" spans="2:12" ht="81" x14ac:dyDescent="0.25">
      <c r="B95" s="13">
        <v>3111380</v>
      </c>
      <c r="C95" s="14" t="s">
        <v>30</v>
      </c>
      <c r="D95" s="25" t="s">
        <v>27</v>
      </c>
      <c r="E95" s="20">
        <v>0</v>
      </c>
      <c r="F95" s="20">
        <v>0</v>
      </c>
      <c r="G95" s="20">
        <f>G98+G96+G97</f>
        <v>9322284.1999999993</v>
      </c>
      <c r="H95" s="20">
        <f t="shared" ref="H95:L95" si="27">H98+H96+H97</f>
        <v>6379654.5999999996</v>
      </c>
      <c r="I95" s="20">
        <f t="shared" si="27"/>
        <v>0</v>
      </c>
      <c r="J95" s="20">
        <f t="shared" si="27"/>
        <v>0</v>
      </c>
      <c r="K95" s="20">
        <f t="shared" si="27"/>
        <v>9322284.1999999993</v>
      </c>
      <c r="L95" s="20">
        <f t="shared" si="27"/>
        <v>6379654.5999999996</v>
      </c>
    </row>
    <row r="96" spans="2:12" x14ac:dyDescent="0.25">
      <c r="B96" s="21">
        <v>2240</v>
      </c>
      <c r="C96" s="14"/>
      <c r="D96" s="25"/>
      <c r="E96" s="20"/>
      <c r="F96" s="20"/>
      <c r="G96" s="24">
        <v>3780</v>
      </c>
      <c r="H96" s="24">
        <v>3780</v>
      </c>
      <c r="I96" s="24"/>
      <c r="J96" s="24"/>
      <c r="K96" s="24">
        <f t="shared" ref="K96:K97" si="28">E96+G96</f>
        <v>3780</v>
      </c>
      <c r="L96" s="24">
        <f t="shared" ref="L96:L97" si="29">F96+H96</f>
        <v>3780</v>
      </c>
    </row>
    <row r="97" spans="2:12" x14ac:dyDescent="0.25">
      <c r="B97" s="21">
        <v>2281</v>
      </c>
      <c r="C97" s="14"/>
      <c r="D97" s="25"/>
      <c r="E97" s="20"/>
      <c r="F97" s="20"/>
      <c r="G97" s="24">
        <v>50000</v>
      </c>
      <c r="H97" s="24">
        <v>50000</v>
      </c>
      <c r="I97" s="24"/>
      <c r="J97" s="24"/>
      <c r="K97" s="24">
        <f t="shared" si="28"/>
        <v>50000</v>
      </c>
      <c r="L97" s="24">
        <f t="shared" si="29"/>
        <v>50000</v>
      </c>
    </row>
    <row r="98" spans="2:12" x14ac:dyDescent="0.25">
      <c r="B98" s="21">
        <v>3210</v>
      </c>
      <c r="C98" s="22"/>
      <c r="D98" s="23"/>
      <c r="E98" s="24"/>
      <c r="F98" s="24"/>
      <c r="G98" s="24">
        <v>9268504.1999999993</v>
      </c>
      <c r="H98" s="24">
        <v>6325874.5999999996</v>
      </c>
      <c r="I98" s="24"/>
      <c r="J98" s="24"/>
      <c r="K98" s="24">
        <f t="shared" ref="K98:L101" si="30">E98+G98</f>
        <v>9268504.1999999993</v>
      </c>
      <c r="L98" s="24">
        <f t="shared" si="30"/>
        <v>6325874.5999999996</v>
      </c>
    </row>
    <row r="99" spans="2:12" ht="81" x14ac:dyDescent="0.25">
      <c r="B99" s="13">
        <v>3111390</v>
      </c>
      <c r="C99" s="14" t="s">
        <v>16</v>
      </c>
      <c r="D99" s="25" t="s">
        <v>28</v>
      </c>
      <c r="E99" s="20">
        <f t="shared" ref="E99:F99" si="31">E100</f>
        <v>0</v>
      </c>
      <c r="F99" s="20">
        <f t="shared" si="31"/>
        <v>0</v>
      </c>
      <c r="G99" s="20">
        <f>G100+G101</f>
        <v>16053.2</v>
      </c>
      <c r="H99" s="20">
        <f>H100+H101</f>
        <v>3329</v>
      </c>
      <c r="I99" s="20">
        <f t="shared" ref="I99:J99" si="32">I100+I101</f>
        <v>0</v>
      </c>
      <c r="J99" s="20">
        <f t="shared" si="32"/>
        <v>0</v>
      </c>
      <c r="K99" s="20">
        <f t="shared" si="30"/>
        <v>16053.2</v>
      </c>
      <c r="L99" s="20">
        <f t="shared" si="30"/>
        <v>3329</v>
      </c>
    </row>
    <row r="100" spans="2:12" x14ac:dyDescent="0.25">
      <c r="B100" s="21">
        <v>2240</v>
      </c>
      <c r="C100" s="23"/>
      <c r="D100" s="23"/>
      <c r="E100" s="24"/>
      <c r="F100" s="24"/>
      <c r="G100" s="24">
        <v>16053.2</v>
      </c>
      <c r="H100" s="24">
        <v>3329</v>
      </c>
      <c r="I100" s="24"/>
      <c r="J100" s="24"/>
      <c r="K100" s="24">
        <f t="shared" si="30"/>
        <v>16053.2</v>
      </c>
      <c r="L100" s="24">
        <f t="shared" si="30"/>
        <v>3329</v>
      </c>
    </row>
    <row r="101" spans="2:12" x14ac:dyDescent="0.25">
      <c r="B101" s="21">
        <v>3110</v>
      </c>
      <c r="C101" s="14"/>
      <c r="D101" s="23"/>
      <c r="E101" s="24"/>
      <c r="F101" s="24"/>
      <c r="G101" s="24"/>
      <c r="H101" s="24"/>
      <c r="I101" s="24"/>
      <c r="J101" s="24"/>
      <c r="K101" s="24">
        <f t="shared" si="30"/>
        <v>0</v>
      </c>
      <c r="L101" s="24">
        <f t="shared" si="30"/>
        <v>0</v>
      </c>
    </row>
    <row r="102" spans="2:12" ht="54" x14ac:dyDescent="0.25">
      <c r="B102" s="13">
        <v>3111410</v>
      </c>
      <c r="C102" s="14" t="s">
        <v>30</v>
      </c>
      <c r="D102" s="25" t="s">
        <v>37</v>
      </c>
      <c r="E102" s="20">
        <f t="shared" ref="E102:F102" si="33">E103+E104</f>
        <v>0</v>
      </c>
      <c r="F102" s="20">
        <f t="shared" si="33"/>
        <v>0</v>
      </c>
      <c r="G102" s="20">
        <f>G103+G104</f>
        <v>520000</v>
      </c>
      <c r="H102" s="20">
        <f t="shared" ref="H102:L102" si="34">H103+H104</f>
        <v>520000</v>
      </c>
      <c r="I102" s="20">
        <f t="shared" si="34"/>
        <v>0</v>
      </c>
      <c r="J102" s="20">
        <f t="shared" si="34"/>
        <v>0</v>
      </c>
      <c r="K102" s="20">
        <f t="shared" si="34"/>
        <v>520000</v>
      </c>
      <c r="L102" s="20">
        <f t="shared" si="34"/>
        <v>520000</v>
      </c>
    </row>
    <row r="103" spans="2:12" x14ac:dyDescent="0.25">
      <c r="B103" s="6">
        <v>2240</v>
      </c>
      <c r="C103" s="14"/>
      <c r="D103" s="25"/>
      <c r="E103" s="24"/>
      <c r="F103" s="24"/>
      <c r="G103" s="24">
        <v>10777.8</v>
      </c>
      <c r="H103" s="24">
        <v>10777.8</v>
      </c>
      <c r="I103" s="24"/>
      <c r="J103" s="24"/>
      <c r="K103" s="24">
        <f t="shared" ref="K103:L106" si="35">E103+G103</f>
        <v>10777.8</v>
      </c>
      <c r="L103" s="24">
        <f t="shared" si="35"/>
        <v>10777.8</v>
      </c>
    </row>
    <row r="104" spans="2:12" x14ac:dyDescent="0.25">
      <c r="B104" s="6">
        <v>3110</v>
      </c>
      <c r="C104" s="14"/>
      <c r="D104" s="25"/>
      <c r="E104" s="24"/>
      <c r="F104" s="24"/>
      <c r="G104" s="24">
        <v>509222.2</v>
      </c>
      <c r="H104" s="24">
        <v>509222.2</v>
      </c>
      <c r="I104" s="24"/>
      <c r="J104" s="24"/>
      <c r="K104" s="24">
        <f t="shared" si="35"/>
        <v>509222.2</v>
      </c>
      <c r="L104" s="24">
        <f t="shared" si="35"/>
        <v>509222.2</v>
      </c>
    </row>
    <row r="105" spans="2:12" ht="35.25" customHeight="1" x14ac:dyDescent="0.25">
      <c r="B105" s="13">
        <v>3111600</v>
      </c>
      <c r="C105" s="14" t="s">
        <v>16</v>
      </c>
      <c r="D105" s="15" t="s">
        <v>19</v>
      </c>
      <c r="E105" s="16">
        <f t="shared" ref="E105:F105" si="36">E106</f>
        <v>0</v>
      </c>
      <c r="F105" s="16">
        <f t="shared" si="36"/>
        <v>0</v>
      </c>
      <c r="G105" s="16">
        <f>G106</f>
        <v>7629740.2000000002</v>
      </c>
      <c r="H105" s="16">
        <f>H106</f>
        <v>1905135</v>
      </c>
      <c r="I105" s="16">
        <f t="shared" ref="I105:J105" si="37">I106</f>
        <v>0</v>
      </c>
      <c r="J105" s="16">
        <f t="shared" si="37"/>
        <v>0</v>
      </c>
      <c r="K105" s="16">
        <f t="shared" si="35"/>
        <v>7629740.2000000002</v>
      </c>
      <c r="L105" s="16">
        <f t="shared" si="35"/>
        <v>1905135</v>
      </c>
    </row>
    <row r="106" spans="2:12" x14ac:dyDescent="0.25">
      <c r="B106" s="6">
        <v>4112</v>
      </c>
      <c r="C106" s="12"/>
      <c r="D106" s="12"/>
      <c r="E106" s="11"/>
      <c r="F106" s="11"/>
      <c r="G106" s="11">
        <v>7629740.2000000002</v>
      </c>
      <c r="H106" s="11">
        <v>1905135</v>
      </c>
      <c r="I106" s="11"/>
      <c r="J106" s="11"/>
      <c r="K106" s="11">
        <f t="shared" si="35"/>
        <v>7629740.2000000002</v>
      </c>
      <c r="L106" s="11">
        <f t="shared" si="35"/>
        <v>1905135</v>
      </c>
    </row>
    <row r="107" spans="2:12" ht="54" x14ac:dyDescent="0.25">
      <c r="B107" s="13">
        <v>3111610</v>
      </c>
      <c r="C107" s="14" t="s">
        <v>16</v>
      </c>
      <c r="D107" s="15" t="s">
        <v>20</v>
      </c>
      <c r="E107" s="16">
        <f t="shared" ref="E107:F107" si="38">E108+E109</f>
        <v>0</v>
      </c>
      <c r="F107" s="16">
        <f t="shared" si="38"/>
        <v>0</v>
      </c>
      <c r="G107" s="16">
        <f>G108+G109</f>
        <v>311672.8</v>
      </c>
      <c r="H107" s="16">
        <f t="shared" ref="H107:L107" si="39">H108+H109</f>
        <v>295821.39999999997</v>
      </c>
      <c r="I107" s="16">
        <f t="shared" si="39"/>
        <v>0</v>
      </c>
      <c r="J107" s="16">
        <f t="shared" si="39"/>
        <v>0</v>
      </c>
      <c r="K107" s="16">
        <f t="shared" si="39"/>
        <v>311672.8</v>
      </c>
      <c r="L107" s="16">
        <f t="shared" si="39"/>
        <v>295821.39999999997</v>
      </c>
    </row>
    <row r="108" spans="2:12" x14ac:dyDescent="0.25">
      <c r="B108" s="6">
        <v>2240</v>
      </c>
      <c r="C108" s="14"/>
      <c r="D108" s="15"/>
      <c r="E108" s="16"/>
      <c r="F108" s="16"/>
      <c r="G108" s="11">
        <v>15500</v>
      </c>
      <c r="H108" s="11">
        <v>14477.3</v>
      </c>
      <c r="I108" s="11"/>
      <c r="J108" s="11"/>
      <c r="K108" s="11">
        <f>E108+G108</f>
        <v>15500</v>
      </c>
      <c r="L108" s="11">
        <f>F108+H108</f>
        <v>14477.3</v>
      </c>
    </row>
    <row r="109" spans="2:12" x14ac:dyDescent="0.25">
      <c r="B109" s="6">
        <v>3210</v>
      </c>
      <c r="C109" s="12"/>
      <c r="D109" s="12"/>
      <c r="E109" s="11"/>
      <c r="F109" s="11"/>
      <c r="G109" s="11">
        <v>296172.79999999999</v>
      </c>
      <c r="H109" s="11">
        <v>281344.09999999998</v>
      </c>
      <c r="I109" s="11"/>
      <c r="J109" s="11"/>
      <c r="K109" s="11">
        <f>E109+G109</f>
        <v>296172.79999999999</v>
      </c>
      <c r="L109" s="11">
        <f>F109+H109</f>
        <v>281344.09999999998</v>
      </c>
    </row>
    <row r="110" spans="2:12" ht="67.5" x14ac:dyDescent="0.25">
      <c r="B110" s="13">
        <v>3111630</v>
      </c>
      <c r="C110" s="14" t="s">
        <v>16</v>
      </c>
      <c r="D110" s="19" t="s">
        <v>29</v>
      </c>
      <c r="E110" s="16">
        <f t="shared" ref="E110:G110" si="40">E111</f>
        <v>0</v>
      </c>
      <c r="F110" s="16">
        <f t="shared" si="40"/>
        <v>0</v>
      </c>
      <c r="G110" s="16">
        <f t="shared" si="40"/>
        <v>866327.9</v>
      </c>
      <c r="H110" s="16">
        <f t="shared" ref="H110:L110" si="41">H111</f>
        <v>110921</v>
      </c>
      <c r="I110" s="16">
        <f t="shared" si="41"/>
        <v>0</v>
      </c>
      <c r="J110" s="16">
        <f t="shared" si="41"/>
        <v>0</v>
      </c>
      <c r="K110" s="16">
        <f t="shared" si="41"/>
        <v>866327.9</v>
      </c>
      <c r="L110" s="16">
        <f t="shared" si="41"/>
        <v>110921</v>
      </c>
    </row>
    <row r="111" spans="2:12" x14ac:dyDescent="0.25">
      <c r="B111" s="21">
        <v>4112</v>
      </c>
      <c r="C111" s="18"/>
      <c r="D111" s="19"/>
      <c r="E111" s="24"/>
      <c r="F111" s="20"/>
      <c r="G111" s="24">
        <v>866327.9</v>
      </c>
      <c r="H111" s="24">
        <v>110921</v>
      </c>
      <c r="I111" s="24"/>
      <c r="J111" s="24"/>
      <c r="K111" s="24">
        <f>E111+G111</f>
        <v>866327.9</v>
      </c>
      <c r="L111" s="24">
        <f>F111+H111</f>
        <v>110921</v>
      </c>
    </row>
    <row r="114" spans="11:11" x14ac:dyDescent="0.25">
      <c r="K114" s="8"/>
    </row>
  </sheetData>
  <mergeCells count="18">
    <mergeCell ref="L11:L12"/>
    <mergeCell ref="B12:D12"/>
    <mergeCell ref="B36:D36"/>
    <mergeCell ref="B11:D11"/>
    <mergeCell ref="E11:E12"/>
    <mergeCell ref="F11:F12"/>
    <mergeCell ref="G11:G12"/>
    <mergeCell ref="H11:H12"/>
    <mergeCell ref="K11:K12"/>
    <mergeCell ref="I11:I12"/>
    <mergeCell ref="J11:J12"/>
    <mergeCell ref="K8:L8"/>
    <mergeCell ref="B8:B9"/>
    <mergeCell ref="C8:C9"/>
    <mergeCell ref="D8:D9"/>
    <mergeCell ref="E8:F8"/>
    <mergeCell ref="G8:H8"/>
    <mergeCell ref="I8:J8"/>
  </mergeCells>
  <pageMargins left="0.35433070866141736" right="0.23622047244094491" top="0.35433070866141736" bottom="1.1417322834645669" header="0.31496062992125984" footer="0.31496062992125984"/>
  <pageSetup paperSize="9" scale="57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 кодами (311)</vt:lpstr>
      <vt:lpstr>'за кодами (311)'!Заголовки_для_друку</vt:lpstr>
      <vt:lpstr>'за кодами (311)'!Область_друку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Кришка Наталія Валеріївна</cp:lastModifiedBy>
  <cp:lastPrinted>2025-03-03T09:27:37Z</cp:lastPrinted>
  <dcterms:created xsi:type="dcterms:W3CDTF">2019-03-06T14:02:14Z</dcterms:created>
  <dcterms:modified xsi:type="dcterms:W3CDTF">2025-03-18T15:34:39Z</dcterms:modified>
</cp:coreProperties>
</file>