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2022\Публічне представлення 2021\"/>
    </mc:Choice>
  </mc:AlternateContent>
  <bookViews>
    <workbookView xWindow="0" yWindow="165" windowWidth="22980" windowHeight="8880"/>
  </bookViews>
  <sheets>
    <sheet name="за кодами (311)" sheetId="1" r:id="rId1"/>
    <sheet name="за кодами (313)" sheetId="2" r:id="rId2"/>
  </sheets>
  <definedNames>
    <definedName name="_xlnm.Print_Titles" localSheetId="0">'за кодами (311)'!$8:$10</definedName>
  </definedNames>
  <calcPr calcId="162913"/>
</workbook>
</file>

<file path=xl/calcChain.xml><?xml version="1.0" encoding="utf-8"?>
<calcChain xmlns="http://schemas.openxmlformats.org/spreadsheetml/2006/main">
  <c r="H28" i="1" l="1"/>
  <c r="G28" i="1"/>
  <c r="G16" i="1"/>
  <c r="H21" i="1"/>
  <c r="G21" i="1"/>
  <c r="H19" i="1"/>
  <c r="H20" i="1"/>
  <c r="H18" i="1"/>
  <c r="G19" i="1"/>
  <c r="G20" i="1"/>
  <c r="G18" i="1"/>
  <c r="G44" i="1"/>
  <c r="G54" i="1"/>
  <c r="H54" i="1"/>
  <c r="H48" i="1"/>
  <c r="G48" i="1"/>
  <c r="H44" i="1"/>
  <c r="J45" i="1" l="1"/>
  <c r="J46" i="1"/>
  <c r="J47" i="1"/>
  <c r="I45" i="1"/>
  <c r="I46" i="1"/>
  <c r="I47" i="1"/>
  <c r="F28" i="1" l="1"/>
  <c r="E28" i="1"/>
  <c r="F21" i="1"/>
  <c r="E21" i="1"/>
  <c r="H60" i="1"/>
  <c r="G60" i="1"/>
  <c r="J61" i="1"/>
  <c r="J60" i="1" s="1"/>
  <c r="I61" i="1"/>
  <c r="I60" i="1" s="1"/>
  <c r="I51" i="1"/>
  <c r="I52" i="1"/>
  <c r="I53" i="1"/>
  <c r="H23" i="1"/>
  <c r="J23" i="1" s="1"/>
  <c r="G23" i="1"/>
  <c r="I23" i="1" s="1"/>
  <c r="H16" i="1"/>
  <c r="F27" i="1"/>
  <c r="E27" i="1"/>
  <c r="F31" i="1"/>
  <c r="E31" i="1"/>
  <c r="J41" i="1"/>
  <c r="I41" i="1"/>
  <c r="J56" i="1"/>
  <c r="I56" i="1"/>
  <c r="H55" i="1"/>
  <c r="G55" i="1"/>
  <c r="J58" i="1"/>
  <c r="I58" i="1"/>
  <c r="I21" i="1" l="1"/>
  <c r="I28" i="1"/>
  <c r="J28" i="1"/>
  <c r="J21" i="1"/>
  <c r="H14" i="2"/>
  <c r="G14" i="2"/>
  <c r="J44" i="1" l="1"/>
  <c r="J48" i="1"/>
  <c r="J49" i="1"/>
  <c r="J50" i="1"/>
  <c r="J51" i="1"/>
  <c r="J52" i="1"/>
  <c r="J53" i="1"/>
  <c r="J54" i="1"/>
  <c r="H27" i="1" l="1"/>
  <c r="J27" i="1" s="1"/>
  <c r="G27" i="1"/>
  <c r="I27" i="1" s="1"/>
  <c r="H26" i="1"/>
  <c r="G26" i="1"/>
  <c r="F16" i="1"/>
  <c r="J16" i="1" s="1"/>
  <c r="E16" i="1"/>
  <c r="I16" i="1" s="1"/>
  <c r="G62" i="1"/>
  <c r="H62" i="1"/>
  <c r="G64" i="1"/>
  <c r="H64" i="1"/>
  <c r="F42" i="1"/>
  <c r="E42" i="1"/>
  <c r="J68" i="1" l="1"/>
  <c r="J66" i="1" s="1"/>
  <c r="H66" i="1"/>
  <c r="G66" i="1"/>
  <c r="H22" i="1"/>
  <c r="J22" i="1" s="1"/>
  <c r="F11" i="2" l="1"/>
  <c r="E11" i="2" l="1"/>
  <c r="J18" i="2"/>
  <c r="I18" i="2"/>
  <c r="J17" i="2"/>
  <c r="I17" i="2"/>
  <c r="H16" i="2"/>
  <c r="J16" i="2" s="1"/>
  <c r="G16" i="2"/>
  <c r="I16" i="2" s="1"/>
  <c r="J14" i="2"/>
  <c r="I14" i="2"/>
  <c r="H13" i="2"/>
  <c r="J13" i="2" s="1"/>
  <c r="G13" i="2"/>
  <c r="I13" i="2" s="1"/>
  <c r="I68" i="1"/>
  <c r="I66" i="1" s="1"/>
  <c r="J65" i="1"/>
  <c r="I65" i="1"/>
  <c r="J64" i="1"/>
  <c r="I64" i="1"/>
  <c r="J63" i="1"/>
  <c r="I63" i="1"/>
  <c r="F62" i="1"/>
  <c r="J62" i="1" s="1"/>
  <c r="E62" i="1"/>
  <c r="I62" i="1" s="1"/>
  <c r="J59" i="1"/>
  <c r="I59" i="1"/>
  <c r="J57" i="1"/>
  <c r="I57" i="1"/>
  <c r="I54" i="1"/>
  <c r="I50" i="1"/>
  <c r="I49" i="1"/>
  <c r="I48" i="1"/>
  <c r="I44" i="1"/>
  <c r="J43" i="1"/>
  <c r="I43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H29" i="1"/>
  <c r="J29" i="1" s="1"/>
  <c r="G29" i="1"/>
  <c r="I29" i="1" s="1"/>
  <c r="F26" i="1"/>
  <c r="J26" i="1" s="1"/>
  <c r="E26" i="1"/>
  <c r="I26" i="1" s="1"/>
  <c r="H25" i="1"/>
  <c r="J25" i="1" s="1"/>
  <c r="G25" i="1"/>
  <c r="I25" i="1" s="1"/>
  <c r="H24" i="1"/>
  <c r="J24" i="1" s="1"/>
  <c r="G24" i="1"/>
  <c r="I24" i="1" s="1"/>
  <c r="G22" i="1"/>
  <c r="I22" i="1" s="1"/>
  <c r="F20" i="1"/>
  <c r="J20" i="1" s="1"/>
  <c r="E20" i="1"/>
  <c r="I20" i="1" s="1"/>
  <c r="F19" i="1"/>
  <c r="J19" i="1" s="1"/>
  <c r="E19" i="1"/>
  <c r="I19" i="1" s="1"/>
  <c r="F18" i="1"/>
  <c r="J18" i="1" s="1"/>
  <c r="E18" i="1"/>
  <c r="I18" i="1" s="1"/>
  <c r="F17" i="1"/>
  <c r="J17" i="1" s="1"/>
  <c r="E17" i="1"/>
  <c r="I17" i="1" s="1"/>
  <c r="H15" i="1"/>
  <c r="G15" i="1"/>
  <c r="F15" i="1"/>
  <c r="E15" i="1"/>
  <c r="F14" i="1"/>
  <c r="J14" i="1" s="1"/>
  <c r="E14" i="1"/>
  <c r="I14" i="1" s="1"/>
  <c r="F13" i="1"/>
  <c r="J13" i="1" s="1"/>
  <c r="E13" i="1"/>
  <c r="I13" i="1" s="1"/>
  <c r="J55" i="1" l="1"/>
  <c r="I55" i="1"/>
  <c r="I15" i="1"/>
  <c r="J15" i="1"/>
  <c r="F11" i="1"/>
  <c r="I42" i="1"/>
  <c r="I11" i="2"/>
  <c r="G42" i="1"/>
  <c r="J42" i="1"/>
  <c r="H42" i="1"/>
  <c r="H11" i="1"/>
  <c r="G11" i="2"/>
  <c r="H11" i="2"/>
  <c r="J11" i="2"/>
  <c r="E11" i="1"/>
  <c r="G11" i="1"/>
  <c r="I11" i="1" l="1"/>
  <c r="J11" i="1"/>
</calcChain>
</file>

<file path=xl/sharedStrings.xml><?xml version="1.0" encoding="utf-8"?>
<sst xmlns="http://schemas.openxmlformats.org/spreadsheetml/2006/main" count="59" uniqueCount="29">
  <si>
    <t xml:space="preserve">ІНФОРМАЦІЯ </t>
  </si>
  <si>
    <t>про бюджет за бюджетними програмами з деталізацією за кодами економічної</t>
  </si>
  <si>
    <t>класифікації видатків бюджету або класифікації кредитування бюджету</t>
  </si>
  <si>
    <t>Державного агентства автомобільних доріг України (311)</t>
  </si>
  <si>
    <t xml:space="preserve">(найменування головного розпорядника коштів державного бюджету)
</t>
  </si>
  <si>
    <t>тис. грн.</t>
  </si>
  <si>
    <t>Код програмної класифікації видатків та кредитування бюджету / код економічної класифікації видатків бюджету або код кредитування бюджету</t>
  </si>
  <si>
    <t>Код функціо-нальної класифікації видатків та кредитування бюджету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</si>
  <si>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</si>
  <si>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</si>
  <si>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</si>
  <si>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</si>
  <si>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 xml:space="preserve">касове виконання </t>
  </si>
  <si>
    <t>план  з урахуванням внесених змін</t>
  </si>
  <si>
    <t>Видатки всього за головним розпорядником коштів державного бюджету:</t>
  </si>
  <si>
    <t>в т.ч.</t>
  </si>
  <si>
    <t xml:space="preserve">в т.ч. за бюджетними програмами </t>
  </si>
  <si>
    <t>0456</t>
  </si>
  <si>
    <t>Керівництво та управління у сфері будівництва, ремонту та утримання автомобільних доріг</t>
  </si>
  <si>
    <t>Розвиток мережі і утримання автомобільних доріг загального користування</t>
  </si>
  <si>
    <t>Виконання боргових зобов'язань за запозиченнями, залученими державою або під державні гарантії на розвиток мережі автомобільних доріг загального користування</t>
  </si>
  <si>
    <t>Розвиток автомагістралей та реформа дорожнього сектору</t>
  </si>
  <si>
    <t>Розбудова прикордонної дорожньої інфраструктури на українсько-польському кордоні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</si>
  <si>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</si>
  <si>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Державного агентства автомобільних доріг України (загальнодержавні видатки) (313)</t>
  </si>
  <si>
    <t>план з урахуванням внесених змін</t>
  </si>
  <si>
    <t>Реалізація державного інвестиційного проекту "Приведення стану автомобільних доріг транспортного сполучення Київ-Суми-Харків (в межах Чернігівської та Сумської областей) до сучасних технічних вимог</t>
  </si>
  <si>
    <t>за 2021 рік</t>
  </si>
  <si>
    <t>Фінансове забезпечення розроблення та впровадження заходів з підвищення рівня безпеки дорожнього руху на ділянці км 0+000 - км 20+308 автомобільної дороги загального користування державного значення Р-01 Київ - Обухів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</si>
</sst>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164" fontId="7" fillId="0" borderId="6" xfId="0" applyNumberFormat="1" applyFont="1" applyBorder="1" applyAlignment="1">
      <alignment horizontal="center" vertical="center" wrapText="1"/>
    </xf>
  </cellXfs>
  <cellStyles count="2">
    <cellStyle name="Звичайний_Додаток №9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9"/>
  <sheetViews>
    <sheetView tabSelected="1" zoomScaleNormal="100" workbookViewId="0">
      <pane xSplit="2" ySplit="9" topLeftCell="C10" activePane="bottomRight" state="frozen"/>
      <selection activeCell="P20" sqref="P20"/>
      <selection pane="topRight" activeCell="P20" sqref="P20"/>
      <selection pane="bottomLeft" activeCell="P20" sqref="P20"/>
      <selection pane="bottomRight" activeCell="J11" sqref="J11:J12"/>
    </sheetView>
  </sheetViews>
  <sheetFormatPr defaultRowHeight="15" x14ac:dyDescent="0.25"/>
  <cols>
    <col min="1" max="1" width="3" customWidth="1"/>
    <col min="2" max="2" width="17.7109375" customWidth="1"/>
    <col min="3" max="3" width="11.7109375" customWidth="1"/>
    <col min="4" max="4" width="29.5703125" customWidth="1"/>
    <col min="5" max="5" width="13.140625" customWidth="1"/>
    <col min="6" max="6" width="12.140625" customWidth="1"/>
    <col min="7" max="7" width="12.85546875" customWidth="1"/>
    <col min="8" max="10" width="12.5703125" customWidth="1"/>
    <col min="11" max="11" width="11.28515625" bestFit="1" customWidth="1"/>
    <col min="12" max="12" width="10.42578125" customWidth="1"/>
    <col min="15" max="15" width="11.42578125" bestFit="1" customWidth="1"/>
  </cols>
  <sheetData>
    <row r="1" spans="2:12" ht="18.75" x14ac:dyDescent="0.25">
      <c r="E1" s="1" t="s">
        <v>0</v>
      </c>
    </row>
    <row r="2" spans="2:12" ht="18.75" x14ac:dyDescent="0.25">
      <c r="E2" s="1" t="s">
        <v>1</v>
      </c>
    </row>
    <row r="3" spans="2:12" ht="18.75" x14ac:dyDescent="0.25">
      <c r="E3" s="1" t="s">
        <v>2</v>
      </c>
    </row>
    <row r="4" spans="2:12" ht="18.75" x14ac:dyDescent="0.25">
      <c r="E4" s="2" t="s">
        <v>3</v>
      </c>
    </row>
    <row r="5" spans="2:12" ht="9.6" customHeight="1" x14ac:dyDescent="0.25">
      <c r="E5" s="3" t="s">
        <v>4</v>
      </c>
    </row>
    <row r="6" spans="2:12" ht="18.75" x14ac:dyDescent="0.25">
      <c r="E6" s="4" t="s">
        <v>27</v>
      </c>
    </row>
    <row r="7" spans="2:12" x14ac:dyDescent="0.25">
      <c r="I7" s="5" t="s">
        <v>5</v>
      </c>
    </row>
    <row r="8" spans="2:12" ht="35.450000000000003" customHeight="1" x14ac:dyDescent="0.25">
      <c r="B8" s="38" t="s">
        <v>6</v>
      </c>
      <c r="C8" s="39" t="s">
        <v>7</v>
      </c>
      <c r="D8" s="38" t="s">
        <v>8</v>
      </c>
      <c r="E8" s="38" t="s">
        <v>9</v>
      </c>
      <c r="F8" s="38"/>
      <c r="G8" s="38" t="s">
        <v>10</v>
      </c>
      <c r="H8" s="38"/>
      <c r="I8" s="38" t="s">
        <v>11</v>
      </c>
      <c r="J8" s="38"/>
    </row>
    <row r="9" spans="2:12" ht="112.9" customHeight="1" x14ac:dyDescent="0.25">
      <c r="B9" s="38"/>
      <c r="C9" s="39"/>
      <c r="D9" s="38"/>
      <c r="E9" s="37" t="s">
        <v>13</v>
      </c>
      <c r="F9" s="6" t="s">
        <v>12</v>
      </c>
      <c r="G9" s="6" t="s">
        <v>13</v>
      </c>
      <c r="H9" s="6" t="s">
        <v>12</v>
      </c>
      <c r="I9" s="6" t="s">
        <v>13</v>
      </c>
      <c r="J9" s="6" t="s">
        <v>12</v>
      </c>
    </row>
    <row r="10" spans="2:12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</row>
    <row r="11" spans="2:12" ht="28.15" customHeight="1" x14ac:dyDescent="0.25">
      <c r="B11" s="45" t="s">
        <v>14</v>
      </c>
      <c r="C11" s="46"/>
      <c r="D11" s="47"/>
      <c r="E11" s="48">
        <f t="shared" ref="E11:J11" si="0">SUM(E13:E29)</f>
        <v>40535011.399999999</v>
      </c>
      <c r="F11" s="40">
        <f t="shared" si="0"/>
        <v>40340912.899999999</v>
      </c>
      <c r="G11" s="40">
        <f t="shared" si="0"/>
        <v>96535826.500000015</v>
      </c>
      <c r="H11" s="40">
        <f t="shared" si="0"/>
        <v>95082688.799999997</v>
      </c>
      <c r="I11" s="40">
        <f t="shared" si="0"/>
        <v>137070837.89999998</v>
      </c>
      <c r="J11" s="40">
        <f t="shared" si="0"/>
        <v>135423601.70000002</v>
      </c>
      <c r="K11" s="8"/>
      <c r="L11" s="8"/>
    </row>
    <row r="12" spans="2:12" ht="14.45" customHeight="1" x14ac:dyDescent="0.25">
      <c r="B12" s="41" t="s">
        <v>15</v>
      </c>
      <c r="C12" s="42"/>
      <c r="D12" s="43"/>
      <c r="E12" s="48"/>
      <c r="F12" s="40"/>
      <c r="G12" s="40"/>
      <c r="H12" s="40"/>
      <c r="I12" s="40"/>
      <c r="J12" s="40"/>
    </row>
    <row r="13" spans="2:12" x14ac:dyDescent="0.25">
      <c r="B13" s="9">
        <v>2110</v>
      </c>
      <c r="C13" s="10"/>
      <c r="D13" s="10"/>
      <c r="E13" s="11">
        <f t="shared" ref="E13:F15" si="1">E32</f>
        <v>65877.399999999994</v>
      </c>
      <c r="F13" s="11">
        <f t="shared" si="1"/>
        <v>65877.399999999994</v>
      </c>
      <c r="G13" s="11"/>
      <c r="H13" s="11"/>
      <c r="I13" s="11">
        <f t="shared" ref="I13:I29" si="2">E13+G13</f>
        <v>65877.399999999994</v>
      </c>
      <c r="J13" s="11">
        <f t="shared" ref="J13:J29" si="3">F13+H13</f>
        <v>65877.399999999994</v>
      </c>
    </row>
    <row r="14" spans="2:12" x14ac:dyDescent="0.25">
      <c r="B14" s="6">
        <v>2120</v>
      </c>
      <c r="C14" s="12"/>
      <c r="D14" s="12"/>
      <c r="E14" s="11">
        <f t="shared" si="1"/>
        <v>13993</v>
      </c>
      <c r="F14" s="11">
        <f t="shared" si="1"/>
        <v>13993</v>
      </c>
      <c r="G14" s="11"/>
      <c r="H14" s="11"/>
      <c r="I14" s="11">
        <f t="shared" si="2"/>
        <v>13993</v>
      </c>
      <c r="J14" s="11">
        <f t="shared" si="3"/>
        <v>13993</v>
      </c>
    </row>
    <row r="15" spans="2:12" x14ac:dyDescent="0.25">
      <c r="B15" s="6">
        <v>2210</v>
      </c>
      <c r="C15" s="12"/>
      <c r="D15" s="12"/>
      <c r="E15" s="11">
        <f t="shared" si="1"/>
        <v>1214.5999999999999</v>
      </c>
      <c r="F15" s="11">
        <f t="shared" si="1"/>
        <v>1144.7</v>
      </c>
      <c r="G15" s="11">
        <f>G43</f>
        <v>190</v>
      </c>
      <c r="H15" s="11">
        <f>H43</f>
        <v>0</v>
      </c>
      <c r="I15" s="11">
        <f t="shared" si="2"/>
        <v>1404.6</v>
      </c>
      <c r="J15" s="11">
        <f t="shared" si="3"/>
        <v>1144.7</v>
      </c>
    </row>
    <row r="16" spans="2:12" x14ac:dyDescent="0.25">
      <c r="B16" s="6">
        <v>2240</v>
      </c>
      <c r="C16" s="12"/>
      <c r="D16" s="12"/>
      <c r="E16" s="11">
        <f>E35</f>
        <v>74152.600000000006</v>
      </c>
      <c r="F16" s="11">
        <f>F35</f>
        <v>42659.7</v>
      </c>
      <c r="G16" s="11">
        <f>G44+G67+G56</f>
        <v>445015.2</v>
      </c>
      <c r="H16" s="11">
        <f>H44+H67+H56</f>
        <v>394470.2</v>
      </c>
      <c r="I16" s="11">
        <f t="shared" si="2"/>
        <v>519167.80000000005</v>
      </c>
      <c r="J16" s="11">
        <f t="shared" si="3"/>
        <v>437129.9</v>
      </c>
    </row>
    <row r="17" spans="2:10" x14ac:dyDescent="0.25">
      <c r="B17" s="6">
        <v>2250</v>
      </c>
      <c r="C17" s="12"/>
      <c r="D17" s="12"/>
      <c r="E17" s="11">
        <f t="shared" ref="E17:F20" si="4">E36</f>
        <v>900</v>
      </c>
      <c r="F17" s="11">
        <f t="shared" si="4"/>
        <v>756</v>
      </c>
      <c r="G17" s="11"/>
      <c r="H17" s="11"/>
      <c r="I17" s="11">
        <f t="shared" si="2"/>
        <v>900</v>
      </c>
      <c r="J17" s="11">
        <f t="shared" si="3"/>
        <v>756</v>
      </c>
    </row>
    <row r="18" spans="2:10" x14ac:dyDescent="0.25">
      <c r="B18" s="6">
        <v>2271</v>
      </c>
      <c r="C18" s="12"/>
      <c r="D18" s="12"/>
      <c r="E18" s="11">
        <f t="shared" si="4"/>
        <v>860</v>
      </c>
      <c r="F18" s="11">
        <f t="shared" si="4"/>
        <v>860</v>
      </c>
      <c r="G18" s="11">
        <f>G45</f>
        <v>106.5</v>
      </c>
      <c r="H18" s="11">
        <f>H45</f>
        <v>106.5</v>
      </c>
      <c r="I18" s="11">
        <f t="shared" si="2"/>
        <v>966.5</v>
      </c>
      <c r="J18" s="11">
        <f t="shared" si="3"/>
        <v>966.5</v>
      </c>
    </row>
    <row r="19" spans="2:10" x14ac:dyDescent="0.25">
      <c r="B19" s="6">
        <v>2272</v>
      </c>
      <c r="C19" s="12"/>
      <c r="D19" s="12"/>
      <c r="E19" s="11">
        <f t="shared" si="4"/>
        <v>24.9</v>
      </c>
      <c r="F19" s="11">
        <f t="shared" si="4"/>
        <v>24.9</v>
      </c>
      <c r="G19" s="11">
        <f t="shared" ref="G19:H20" si="5">G46</f>
        <v>12.5</v>
      </c>
      <c r="H19" s="11">
        <f t="shared" si="5"/>
        <v>12.5</v>
      </c>
      <c r="I19" s="11">
        <f t="shared" si="2"/>
        <v>37.4</v>
      </c>
      <c r="J19" s="11">
        <f t="shared" si="3"/>
        <v>37.4</v>
      </c>
    </row>
    <row r="20" spans="2:10" x14ac:dyDescent="0.25">
      <c r="B20" s="6">
        <v>2273</v>
      </c>
      <c r="C20" s="12"/>
      <c r="D20" s="12"/>
      <c r="E20" s="11">
        <f t="shared" si="4"/>
        <v>862.4</v>
      </c>
      <c r="F20" s="11">
        <f t="shared" si="4"/>
        <v>862.4</v>
      </c>
      <c r="G20" s="11">
        <f t="shared" si="5"/>
        <v>164.4</v>
      </c>
      <c r="H20" s="11">
        <f t="shared" si="5"/>
        <v>164.4</v>
      </c>
      <c r="I20" s="11">
        <f t="shared" si="2"/>
        <v>1026.8</v>
      </c>
      <c r="J20" s="11">
        <f t="shared" si="3"/>
        <v>1026.8</v>
      </c>
    </row>
    <row r="21" spans="2:10" x14ac:dyDescent="0.25">
      <c r="B21" s="6">
        <v>2281</v>
      </c>
      <c r="C21" s="12"/>
      <c r="D21" s="12"/>
      <c r="E21" s="11">
        <f>E48</f>
        <v>27678820.100000001</v>
      </c>
      <c r="F21" s="11">
        <f>F48</f>
        <v>27617509.699999999</v>
      </c>
      <c r="G21" s="25">
        <f>G48+G61</f>
        <v>49988447.899999999</v>
      </c>
      <c r="H21" s="25">
        <f>H48+H61</f>
        <v>49779408.5</v>
      </c>
      <c r="I21" s="11">
        <f t="shared" si="2"/>
        <v>77667268</v>
      </c>
      <c r="J21" s="11">
        <f t="shared" si="3"/>
        <v>77396918.200000003</v>
      </c>
    </row>
    <row r="22" spans="2:10" x14ac:dyDescent="0.25">
      <c r="B22" s="6">
        <v>2410</v>
      </c>
      <c r="C22" s="12"/>
      <c r="D22" s="12"/>
      <c r="E22" s="11"/>
      <c r="F22" s="11"/>
      <c r="G22" s="11">
        <f>G57</f>
        <v>3010273.3</v>
      </c>
      <c r="H22" s="11">
        <f>H57</f>
        <v>2621385</v>
      </c>
      <c r="I22" s="11">
        <f t="shared" si="2"/>
        <v>3010273.3</v>
      </c>
      <c r="J22" s="11">
        <f t="shared" si="3"/>
        <v>2621385</v>
      </c>
    </row>
    <row r="23" spans="2:10" x14ac:dyDescent="0.25">
      <c r="B23" s="36">
        <v>2420</v>
      </c>
      <c r="C23" s="35"/>
      <c r="D23" s="35"/>
      <c r="E23" s="11"/>
      <c r="F23" s="11"/>
      <c r="G23" s="11">
        <f>G58</f>
        <v>640500.5</v>
      </c>
      <c r="H23" s="11">
        <f>H58</f>
        <v>598729.5</v>
      </c>
      <c r="I23" s="11">
        <f t="shared" si="2"/>
        <v>640500.5</v>
      </c>
      <c r="J23" s="11">
        <f t="shared" si="3"/>
        <v>598729.5</v>
      </c>
    </row>
    <row r="24" spans="2:10" x14ac:dyDescent="0.25">
      <c r="B24" s="6">
        <v>2610</v>
      </c>
      <c r="C24" s="12"/>
      <c r="D24" s="12"/>
      <c r="E24" s="11"/>
      <c r="F24" s="11"/>
      <c r="G24" s="11">
        <f>G49</f>
        <v>32281</v>
      </c>
      <c r="H24" s="11">
        <f>H49</f>
        <v>32181.7</v>
      </c>
      <c r="I24" s="11">
        <f t="shared" si="2"/>
        <v>32281</v>
      </c>
      <c r="J24" s="11">
        <f t="shared" si="3"/>
        <v>32181.7</v>
      </c>
    </row>
    <row r="25" spans="2:10" x14ac:dyDescent="0.25">
      <c r="B25" s="6">
        <v>2630</v>
      </c>
      <c r="C25" s="12"/>
      <c r="D25" s="12"/>
      <c r="E25" s="11"/>
      <c r="F25" s="11"/>
      <c r="G25" s="11">
        <f>G50</f>
        <v>307.10000000000002</v>
      </c>
      <c r="H25" s="11">
        <f>H50</f>
        <v>296.3</v>
      </c>
      <c r="I25" s="11">
        <f t="shared" si="2"/>
        <v>307.10000000000002</v>
      </c>
      <c r="J25" s="11">
        <f t="shared" si="3"/>
        <v>296.3</v>
      </c>
    </row>
    <row r="26" spans="2:10" x14ac:dyDescent="0.25">
      <c r="B26" s="6">
        <v>2800</v>
      </c>
      <c r="C26" s="12"/>
      <c r="D26" s="12"/>
      <c r="E26" s="11">
        <f>E40</f>
        <v>4387.8999999999996</v>
      </c>
      <c r="F26" s="11">
        <f>F40</f>
        <v>4343.8999999999996</v>
      </c>
      <c r="G26" s="11">
        <f>G59+G51</f>
        <v>11102575.300000001</v>
      </c>
      <c r="H26" s="11">
        <f>H59+H51</f>
        <v>10760846.5</v>
      </c>
      <c r="I26" s="11">
        <f t="shared" si="2"/>
        <v>11106963.200000001</v>
      </c>
      <c r="J26" s="11">
        <f t="shared" si="3"/>
        <v>10765190.4</v>
      </c>
    </row>
    <row r="27" spans="2:10" x14ac:dyDescent="0.25">
      <c r="B27" s="6">
        <v>3110</v>
      </c>
      <c r="C27" s="12"/>
      <c r="D27" s="12"/>
      <c r="E27" s="11">
        <f>E41</f>
        <v>4760</v>
      </c>
      <c r="F27" s="11">
        <f>F41</f>
        <v>4759.3</v>
      </c>
      <c r="G27" s="11">
        <f>G52</f>
        <v>27732.5</v>
      </c>
      <c r="H27" s="11">
        <f>H52</f>
        <v>27728.9</v>
      </c>
      <c r="I27" s="11">
        <f t="shared" si="2"/>
        <v>32492.5</v>
      </c>
      <c r="J27" s="11">
        <f t="shared" si="3"/>
        <v>32488.2</v>
      </c>
    </row>
    <row r="28" spans="2:10" x14ac:dyDescent="0.25">
      <c r="B28" s="6">
        <v>3210</v>
      </c>
      <c r="C28" s="12"/>
      <c r="D28" s="12"/>
      <c r="E28" s="11">
        <f>E54+E63+E61</f>
        <v>12689158.5</v>
      </c>
      <c r="F28" s="11">
        <f>F54+F63+F61</f>
        <v>12588121.9</v>
      </c>
      <c r="G28" s="25">
        <f>G54+G63+G68</f>
        <v>26048100.100000001</v>
      </c>
      <c r="H28" s="25">
        <f>H54+H63+H68</f>
        <v>25678620.800000001</v>
      </c>
      <c r="I28" s="11">
        <f t="shared" si="2"/>
        <v>38737258.600000001</v>
      </c>
      <c r="J28" s="11">
        <f t="shared" si="3"/>
        <v>38266742.700000003</v>
      </c>
    </row>
    <row r="29" spans="2:10" x14ac:dyDescent="0.25">
      <c r="B29" s="6">
        <v>4112</v>
      </c>
      <c r="C29" s="12"/>
      <c r="D29" s="12"/>
      <c r="E29" s="11"/>
      <c r="F29" s="11"/>
      <c r="G29" s="11">
        <f>G65</f>
        <v>5240120.2</v>
      </c>
      <c r="H29" s="11">
        <f>H65</f>
        <v>5188738</v>
      </c>
      <c r="I29" s="11">
        <f t="shared" si="2"/>
        <v>5240120.2</v>
      </c>
      <c r="J29" s="11">
        <f t="shared" si="3"/>
        <v>5188738</v>
      </c>
    </row>
    <row r="30" spans="2:10" ht="16.899999999999999" customHeight="1" x14ac:dyDescent="0.25">
      <c r="B30" s="44" t="s">
        <v>16</v>
      </c>
      <c r="C30" s="44"/>
      <c r="D30" s="44"/>
      <c r="E30" s="11"/>
      <c r="F30" s="11"/>
      <c r="G30" s="11"/>
      <c r="H30" s="11"/>
      <c r="I30" s="11"/>
      <c r="J30" s="11"/>
    </row>
    <row r="31" spans="2:10" ht="49.15" customHeight="1" x14ac:dyDescent="0.25">
      <c r="B31" s="13">
        <v>3111010</v>
      </c>
      <c r="C31" s="14" t="s">
        <v>17</v>
      </c>
      <c r="D31" s="15" t="s">
        <v>18</v>
      </c>
      <c r="E31" s="16">
        <f>SUM(E32:E41)</f>
        <v>167032.79999999999</v>
      </c>
      <c r="F31" s="34">
        <f>SUM(F32:F41)</f>
        <v>135281.29999999996</v>
      </c>
      <c r="G31" s="16"/>
      <c r="H31" s="16"/>
      <c r="I31" s="16">
        <f t="shared" ref="I31:J65" si="6">E31+G31</f>
        <v>167032.79999999999</v>
      </c>
      <c r="J31" s="16">
        <f t="shared" si="6"/>
        <v>135281.29999999996</v>
      </c>
    </row>
    <row r="32" spans="2:10" x14ac:dyDescent="0.25">
      <c r="B32" s="17">
        <v>2110</v>
      </c>
      <c r="C32" s="12"/>
      <c r="D32" s="12"/>
      <c r="E32" s="11">
        <v>65877.399999999994</v>
      </c>
      <c r="F32" s="11">
        <v>65877.399999999994</v>
      </c>
      <c r="G32" s="11"/>
      <c r="H32" s="11"/>
      <c r="I32" s="11">
        <f t="shared" si="6"/>
        <v>65877.399999999994</v>
      </c>
      <c r="J32" s="11">
        <f t="shared" si="6"/>
        <v>65877.399999999994</v>
      </c>
    </row>
    <row r="33" spans="2:12" x14ac:dyDescent="0.25">
      <c r="B33" s="17">
        <v>2120</v>
      </c>
      <c r="C33" s="12"/>
      <c r="D33" s="12"/>
      <c r="E33" s="11">
        <v>13993</v>
      </c>
      <c r="F33" s="11">
        <v>13993</v>
      </c>
      <c r="G33" s="11"/>
      <c r="H33" s="11"/>
      <c r="I33" s="11">
        <f t="shared" si="6"/>
        <v>13993</v>
      </c>
      <c r="J33" s="11">
        <f t="shared" si="6"/>
        <v>13993</v>
      </c>
    </row>
    <row r="34" spans="2:12" x14ac:dyDescent="0.25">
      <c r="B34" s="17">
        <v>2210</v>
      </c>
      <c r="C34" s="12"/>
      <c r="D34" s="12"/>
      <c r="E34" s="11">
        <v>1214.5999999999999</v>
      </c>
      <c r="F34" s="11">
        <v>1144.7</v>
      </c>
      <c r="G34" s="11"/>
      <c r="H34" s="11"/>
      <c r="I34" s="11">
        <f t="shared" si="6"/>
        <v>1214.5999999999999</v>
      </c>
      <c r="J34" s="11">
        <f t="shared" si="6"/>
        <v>1144.7</v>
      </c>
    </row>
    <row r="35" spans="2:12" x14ac:dyDescent="0.25">
      <c r="B35" s="17">
        <v>2240</v>
      </c>
      <c r="C35" s="12"/>
      <c r="D35" s="12"/>
      <c r="E35" s="11">
        <v>74152.600000000006</v>
      </c>
      <c r="F35" s="11">
        <v>42659.7</v>
      </c>
      <c r="G35" s="11"/>
      <c r="H35" s="11"/>
      <c r="I35" s="11">
        <f t="shared" si="6"/>
        <v>74152.600000000006</v>
      </c>
      <c r="J35" s="11">
        <f t="shared" si="6"/>
        <v>42659.7</v>
      </c>
    </row>
    <row r="36" spans="2:12" x14ac:dyDescent="0.25">
      <c r="B36" s="17">
        <v>2250</v>
      </c>
      <c r="C36" s="12"/>
      <c r="D36" s="12"/>
      <c r="E36" s="11">
        <v>900</v>
      </c>
      <c r="F36" s="11">
        <v>756</v>
      </c>
      <c r="G36" s="11"/>
      <c r="H36" s="11"/>
      <c r="I36" s="11">
        <f t="shared" si="6"/>
        <v>900</v>
      </c>
      <c r="J36" s="11">
        <f t="shared" si="6"/>
        <v>756</v>
      </c>
    </row>
    <row r="37" spans="2:12" x14ac:dyDescent="0.25">
      <c r="B37" s="17">
        <v>2271</v>
      </c>
      <c r="C37" s="12"/>
      <c r="D37" s="12"/>
      <c r="E37" s="11">
        <v>860</v>
      </c>
      <c r="F37" s="11">
        <v>860</v>
      </c>
      <c r="G37" s="11"/>
      <c r="H37" s="11"/>
      <c r="I37" s="11">
        <f t="shared" si="6"/>
        <v>860</v>
      </c>
      <c r="J37" s="11">
        <f t="shared" si="6"/>
        <v>860</v>
      </c>
    </row>
    <row r="38" spans="2:12" x14ac:dyDescent="0.25">
      <c r="B38" s="17">
        <v>2272</v>
      </c>
      <c r="C38" s="12"/>
      <c r="D38" s="12"/>
      <c r="E38" s="11">
        <v>24.9</v>
      </c>
      <c r="F38" s="11">
        <v>24.9</v>
      </c>
      <c r="G38" s="11"/>
      <c r="H38" s="11"/>
      <c r="I38" s="11">
        <f t="shared" si="6"/>
        <v>24.9</v>
      </c>
      <c r="J38" s="11">
        <f t="shared" si="6"/>
        <v>24.9</v>
      </c>
    </row>
    <row r="39" spans="2:12" x14ac:dyDescent="0.25">
      <c r="B39" s="17">
        <v>2273</v>
      </c>
      <c r="C39" s="12"/>
      <c r="D39" s="12"/>
      <c r="E39" s="11">
        <v>862.4</v>
      </c>
      <c r="F39" s="11">
        <v>862.4</v>
      </c>
      <c r="G39" s="11"/>
      <c r="H39" s="11"/>
      <c r="I39" s="11">
        <f t="shared" si="6"/>
        <v>862.4</v>
      </c>
      <c r="J39" s="11">
        <f t="shared" si="6"/>
        <v>862.4</v>
      </c>
    </row>
    <row r="40" spans="2:12" x14ac:dyDescent="0.25">
      <c r="B40" s="17">
        <v>2800</v>
      </c>
      <c r="C40" s="12"/>
      <c r="D40" s="12"/>
      <c r="E40" s="11">
        <v>4387.8999999999996</v>
      </c>
      <c r="F40" s="11">
        <v>4343.8999999999996</v>
      </c>
      <c r="G40" s="11"/>
      <c r="H40" s="11"/>
      <c r="I40" s="11">
        <f t="shared" si="6"/>
        <v>4387.8999999999996</v>
      </c>
      <c r="J40" s="11">
        <f t="shared" si="6"/>
        <v>4343.8999999999996</v>
      </c>
    </row>
    <row r="41" spans="2:12" x14ac:dyDescent="0.25">
      <c r="B41" s="17">
        <v>3110</v>
      </c>
      <c r="C41" s="35"/>
      <c r="D41" s="35"/>
      <c r="E41" s="11">
        <v>4760</v>
      </c>
      <c r="F41" s="11">
        <v>4759.3</v>
      </c>
      <c r="G41" s="11"/>
      <c r="H41" s="11"/>
      <c r="I41" s="11">
        <f t="shared" si="6"/>
        <v>4760</v>
      </c>
      <c r="J41" s="11">
        <f t="shared" si="6"/>
        <v>4759.3</v>
      </c>
    </row>
    <row r="42" spans="2:12" ht="40.5" x14ac:dyDescent="0.25">
      <c r="B42" s="18">
        <v>3111020</v>
      </c>
      <c r="C42" s="19" t="s">
        <v>17</v>
      </c>
      <c r="D42" s="20" t="s">
        <v>19</v>
      </c>
      <c r="E42" s="21">
        <f>E48+E54</f>
        <v>40000000</v>
      </c>
      <c r="F42" s="21">
        <f>F48+F54</f>
        <v>39837653</v>
      </c>
      <c r="G42" s="21">
        <f>SUM(G43:G54)</f>
        <v>75639972.400000006</v>
      </c>
      <c r="H42" s="21">
        <f>SUM(H43:H54)</f>
        <v>75039171.200000003</v>
      </c>
      <c r="I42" s="21">
        <f>SUM(I43:I54)</f>
        <v>115639972.40000001</v>
      </c>
      <c r="J42" s="21">
        <f>SUM(J43:J54)</f>
        <v>114876824.20000002</v>
      </c>
      <c r="L42" s="8"/>
    </row>
    <row r="43" spans="2:12" x14ac:dyDescent="0.25">
      <c r="B43" s="22">
        <v>2210</v>
      </c>
      <c r="C43" s="23"/>
      <c r="D43" s="24"/>
      <c r="E43" s="25"/>
      <c r="F43" s="25"/>
      <c r="G43" s="25">
        <v>190</v>
      </c>
      <c r="H43" s="25">
        <v>0</v>
      </c>
      <c r="I43" s="25">
        <f t="shared" si="6"/>
        <v>190</v>
      </c>
      <c r="J43" s="25">
        <f t="shared" si="6"/>
        <v>0</v>
      </c>
    </row>
    <row r="44" spans="2:12" x14ac:dyDescent="0.25">
      <c r="B44" s="22">
        <v>2240</v>
      </c>
      <c r="C44" s="24"/>
      <c r="D44" s="24"/>
      <c r="E44" s="25"/>
      <c r="F44" s="25"/>
      <c r="G44" s="25">
        <f>229347.2+191328.3</f>
        <v>420675.5</v>
      </c>
      <c r="H44" s="25">
        <f>187290.6+191328.3</f>
        <v>378618.9</v>
      </c>
      <c r="I44" s="25">
        <f t="shared" si="6"/>
        <v>420675.5</v>
      </c>
      <c r="J44" s="25">
        <f t="shared" si="6"/>
        <v>378618.9</v>
      </c>
    </row>
    <row r="45" spans="2:12" x14ac:dyDescent="0.25">
      <c r="B45" s="22">
        <v>2271</v>
      </c>
      <c r="C45" s="24"/>
      <c r="D45" s="24"/>
      <c r="E45" s="25"/>
      <c r="F45" s="25"/>
      <c r="G45" s="25">
        <v>106.5</v>
      </c>
      <c r="H45" s="25">
        <v>106.5</v>
      </c>
      <c r="I45" s="25">
        <f t="shared" si="6"/>
        <v>106.5</v>
      </c>
      <c r="J45" s="25">
        <f t="shared" si="6"/>
        <v>106.5</v>
      </c>
    </row>
    <row r="46" spans="2:12" x14ac:dyDescent="0.25">
      <c r="B46" s="22">
        <v>2272</v>
      </c>
      <c r="C46" s="24"/>
      <c r="D46" s="24"/>
      <c r="E46" s="25"/>
      <c r="F46" s="25"/>
      <c r="G46" s="25">
        <v>12.5</v>
      </c>
      <c r="H46" s="25">
        <v>12.5</v>
      </c>
      <c r="I46" s="25">
        <f t="shared" si="6"/>
        <v>12.5</v>
      </c>
      <c r="J46" s="25">
        <f t="shared" si="6"/>
        <v>12.5</v>
      </c>
    </row>
    <row r="47" spans="2:12" x14ac:dyDescent="0.25">
      <c r="B47" s="22">
        <v>2273</v>
      </c>
      <c r="C47" s="24"/>
      <c r="D47" s="24"/>
      <c r="E47" s="25"/>
      <c r="F47" s="25"/>
      <c r="G47" s="25">
        <v>164.4</v>
      </c>
      <c r="H47" s="25">
        <v>164.4</v>
      </c>
      <c r="I47" s="25">
        <f t="shared" si="6"/>
        <v>164.4</v>
      </c>
      <c r="J47" s="25">
        <f t="shared" si="6"/>
        <v>164.4</v>
      </c>
    </row>
    <row r="48" spans="2:12" x14ac:dyDescent="0.25">
      <c r="B48" s="22">
        <v>2281</v>
      </c>
      <c r="C48" s="24"/>
      <c r="D48" s="24"/>
      <c r="E48" s="25">
        <v>27678820.100000001</v>
      </c>
      <c r="F48" s="25">
        <v>27617509.699999999</v>
      </c>
      <c r="G48" s="25">
        <f>29499432.5+20389015.4</f>
        <v>49888447.899999999</v>
      </c>
      <c r="H48" s="25">
        <f>29333191+20362739.7</f>
        <v>49695930.700000003</v>
      </c>
      <c r="I48" s="25">
        <f t="shared" si="6"/>
        <v>77567268</v>
      </c>
      <c r="J48" s="25">
        <f t="shared" si="6"/>
        <v>77313440.400000006</v>
      </c>
    </row>
    <row r="49" spans="2:10" x14ac:dyDescent="0.25">
      <c r="B49" s="22">
        <v>2610</v>
      </c>
      <c r="C49" s="24"/>
      <c r="D49" s="24"/>
      <c r="E49" s="25"/>
      <c r="F49" s="25"/>
      <c r="G49" s="25">
        <v>32281</v>
      </c>
      <c r="H49" s="25">
        <v>32181.7</v>
      </c>
      <c r="I49" s="25">
        <f t="shared" si="6"/>
        <v>32281</v>
      </c>
      <c r="J49" s="25">
        <f t="shared" si="6"/>
        <v>32181.7</v>
      </c>
    </row>
    <row r="50" spans="2:10" x14ac:dyDescent="0.25">
      <c r="B50" s="22">
        <v>2630</v>
      </c>
      <c r="C50" s="24"/>
      <c r="D50" s="24"/>
      <c r="E50" s="25"/>
      <c r="F50" s="25"/>
      <c r="G50" s="25">
        <v>307.10000000000002</v>
      </c>
      <c r="H50" s="25">
        <v>296.3</v>
      </c>
      <c r="I50" s="25">
        <f t="shared" si="6"/>
        <v>307.10000000000002</v>
      </c>
      <c r="J50" s="25">
        <f t="shared" si="6"/>
        <v>296.3</v>
      </c>
    </row>
    <row r="51" spans="2:10" x14ac:dyDescent="0.25">
      <c r="B51" s="22">
        <v>2800</v>
      </c>
      <c r="C51" s="24"/>
      <c r="D51" s="24"/>
      <c r="E51" s="25"/>
      <c r="F51" s="25"/>
      <c r="G51" s="25">
        <v>64.400000000000006</v>
      </c>
      <c r="H51" s="25">
        <v>0</v>
      </c>
      <c r="I51" s="25">
        <f t="shared" si="6"/>
        <v>64.400000000000006</v>
      </c>
      <c r="J51" s="25">
        <f t="shared" si="6"/>
        <v>0</v>
      </c>
    </row>
    <row r="52" spans="2:10" x14ac:dyDescent="0.25">
      <c r="B52" s="22">
        <v>3110</v>
      </c>
      <c r="C52" s="24"/>
      <c r="D52" s="24"/>
      <c r="E52" s="25"/>
      <c r="F52" s="25"/>
      <c r="G52" s="25">
        <v>27732.5</v>
      </c>
      <c r="H52" s="25">
        <v>27728.9</v>
      </c>
      <c r="I52" s="25">
        <f t="shared" si="6"/>
        <v>27732.5</v>
      </c>
      <c r="J52" s="25">
        <f t="shared" si="6"/>
        <v>27728.9</v>
      </c>
    </row>
    <row r="53" spans="2:10" hidden="1" x14ac:dyDescent="0.25">
      <c r="B53" s="22">
        <v>3160</v>
      </c>
      <c r="C53" s="24"/>
      <c r="D53" s="24"/>
      <c r="E53" s="25"/>
      <c r="F53" s="25"/>
      <c r="G53" s="25"/>
      <c r="H53" s="25"/>
      <c r="I53" s="25">
        <f t="shared" si="6"/>
        <v>0</v>
      </c>
      <c r="J53" s="25">
        <f t="shared" si="6"/>
        <v>0</v>
      </c>
    </row>
    <row r="54" spans="2:10" x14ac:dyDescent="0.25">
      <c r="B54" s="22">
        <v>3210</v>
      </c>
      <c r="C54" s="24"/>
      <c r="D54" s="24"/>
      <c r="E54" s="25">
        <v>12321179.9</v>
      </c>
      <c r="F54" s="25">
        <v>12220143.300000001</v>
      </c>
      <c r="G54" s="25">
        <f>15240906.3+10029084.3</f>
        <v>25269990.600000001</v>
      </c>
      <c r="H54" s="25">
        <f>14892209+10011922.3</f>
        <v>24904131.300000001</v>
      </c>
      <c r="I54" s="25">
        <f t="shared" si="6"/>
        <v>37591170.5</v>
      </c>
      <c r="J54" s="25">
        <f t="shared" si="6"/>
        <v>37124274.600000001</v>
      </c>
    </row>
    <row r="55" spans="2:10" ht="94.5" x14ac:dyDescent="0.25">
      <c r="B55" s="13">
        <v>3111030</v>
      </c>
      <c r="C55" s="14" t="s">
        <v>17</v>
      </c>
      <c r="D55" s="15" t="s">
        <v>20</v>
      </c>
      <c r="E55" s="16"/>
      <c r="F55" s="16"/>
      <c r="G55" s="16">
        <f>G57+G59+G56+G58</f>
        <v>14759979</v>
      </c>
      <c r="H55" s="34">
        <f>H57+H59+H56+H58</f>
        <v>13987522.5</v>
      </c>
      <c r="I55" s="34">
        <f t="shared" ref="I55:J55" si="7">I57+I59+I56+I58</f>
        <v>14759979</v>
      </c>
      <c r="J55" s="34">
        <f t="shared" si="7"/>
        <v>13987522.5</v>
      </c>
    </row>
    <row r="56" spans="2:10" x14ac:dyDescent="0.25">
      <c r="B56" s="36">
        <v>2240</v>
      </c>
      <c r="C56" s="14"/>
      <c r="D56" s="15"/>
      <c r="E56" s="34"/>
      <c r="F56" s="34"/>
      <c r="G56" s="11">
        <v>6694.3</v>
      </c>
      <c r="H56" s="11">
        <v>6561.5</v>
      </c>
      <c r="I56" s="11">
        <f t="shared" si="6"/>
        <v>6694.3</v>
      </c>
      <c r="J56" s="11">
        <f t="shared" si="6"/>
        <v>6561.5</v>
      </c>
    </row>
    <row r="57" spans="2:10" x14ac:dyDescent="0.25">
      <c r="B57" s="6">
        <v>2410</v>
      </c>
      <c r="C57" s="12"/>
      <c r="D57" s="12"/>
      <c r="E57" s="11"/>
      <c r="F57" s="11"/>
      <c r="G57" s="11">
        <v>3010273.3</v>
      </c>
      <c r="H57" s="11">
        <v>2621385</v>
      </c>
      <c r="I57" s="11">
        <f t="shared" si="6"/>
        <v>3010273.3</v>
      </c>
      <c r="J57" s="11">
        <f t="shared" si="6"/>
        <v>2621385</v>
      </c>
    </row>
    <row r="58" spans="2:10" x14ac:dyDescent="0.25">
      <c r="B58" s="36">
        <v>2420</v>
      </c>
      <c r="C58" s="35"/>
      <c r="D58" s="35"/>
      <c r="E58" s="11"/>
      <c r="F58" s="11"/>
      <c r="G58" s="11">
        <v>640500.5</v>
      </c>
      <c r="H58" s="11">
        <v>598729.5</v>
      </c>
      <c r="I58" s="11">
        <f t="shared" si="6"/>
        <v>640500.5</v>
      </c>
      <c r="J58" s="11">
        <f t="shared" si="6"/>
        <v>598729.5</v>
      </c>
    </row>
    <row r="59" spans="2:10" x14ac:dyDescent="0.25">
      <c r="B59" s="6">
        <v>2800</v>
      </c>
      <c r="C59" s="12"/>
      <c r="D59" s="12"/>
      <c r="E59" s="11"/>
      <c r="F59" s="11"/>
      <c r="G59" s="11">
        <v>11102510.9</v>
      </c>
      <c r="H59" s="11">
        <v>10760846.5</v>
      </c>
      <c r="I59" s="11">
        <f t="shared" si="6"/>
        <v>11102510.9</v>
      </c>
      <c r="J59" s="11">
        <f t="shared" si="6"/>
        <v>10760846.5</v>
      </c>
    </row>
    <row r="60" spans="2:10" ht="125.45" customHeight="1" x14ac:dyDescent="0.25">
      <c r="B60" s="18">
        <v>3111310</v>
      </c>
      <c r="C60" s="19"/>
      <c r="D60" s="33" t="s">
        <v>28</v>
      </c>
      <c r="E60" s="21"/>
      <c r="F60" s="21"/>
      <c r="G60" s="21">
        <f>G61</f>
        <v>100000</v>
      </c>
      <c r="H60" s="21">
        <f t="shared" ref="H60:J60" si="8">H61</f>
        <v>83477.8</v>
      </c>
      <c r="I60" s="21">
        <f t="shared" si="8"/>
        <v>100000</v>
      </c>
      <c r="J60" s="21">
        <f t="shared" si="8"/>
        <v>83477.8</v>
      </c>
    </row>
    <row r="61" spans="2:10" x14ac:dyDescent="0.25">
      <c r="B61" s="6">
        <v>2281</v>
      </c>
      <c r="C61" s="26"/>
      <c r="D61" s="32"/>
      <c r="E61" s="11"/>
      <c r="F61" s="11"/>
      <c r="G61" s="11">
        <v>100000</v>
      </c>
      <c r="H61" s="11">
        <v>83477.8</v>
      </c>
      <c r="I61" s="11">
        <f>G61</f>
        <v>100000</v>
      </c>
      <c r="J61" s="11">
        <f>H61</f>
        <v>83477.8</v>
      </c>
    </row>
    <row r="62" spans="2:10" ht="121.5" x14ac:dyDescent="0.25">
      <c r="B62" s="13">
        <v>3111830</v>
      </c>
      <c r="C62" s="14" t="s">
        <v>17</v>
      </c>
      <c r="D62" s="33" t="s">
        <v>26</v>
      </c>
      <c r="E62" s="21">
        <f t="shared" ref="E62:H62" si="9">E63</f>
        <v>367978.6</v>
      </c>
      <c r="F62" s="21">
        <f t="shared" si="9"/>
        <v>367978.6</v>
      </c>
      <c r="G62" s="21">
        <f t="shared" si="9"/>
        <v>0</v>
      </c>
      <c r="H62" s="21">
        <f t="shared" si="9"/>
        <v>0</v>
      </c>
      <c r="I62" s="21">
        <f t="shared" ref="I62:J62" si="10">E62+G62</f>
        <v>367978.6</v>
      </c>
      <c r="J62" s="21">
        <f t="shared" si="10"/>
        <v>367978.6</v>
      </c>
    </row>
    <row r="63" spans="2:10" x14ac:dyDescent="0.25">
      <c r="B63" s="6">
        <v>3210</v>
      </c>
      <c r="C63" s="12"/>
      <c r="D63" s="12"/>
      <c r="E63" s="11">
        <v>367978.6</v>
      </c>
      <c r="F63" s="11">
        <v>367978.6</v>
      </c>
      <c r="G63" s="11"/>
      <c r="H63" s="11"/>
      <c r="I63" s="11">
        <f t="shared" si="6"/>
        <v>367978.6</v>
      </c>
      <c r="J63" s="11">
        <f t="shared" si="6"/>
        <v>367978.6</v>
      </c>
    </row>
    <row r="64" spans="2:10" ht="27" x14ac:dyDescent="0.25">
      <c r="B64" s="13">
        <v>3111600</v>
      </c>
      <c r="C64" s="14" t="s">
        <v>17</v>
      </c>
      <c r="D64" s="15" t="s">
        <v>21</v>
      </c>
      <c r="E64" s="16"/>
      <c r="F64" s="16"/>
      <c r="G64" s="16">
        <f>G65</f>
        <v>5240120.2</v>
      </c>
      <c r="H64" s="16">
        <f>H65</f>
        <v>5188738</v>
      </c>
      <c r="I64" s="16">
        <f t="shared" si="6"/>
        <v>5240120.2</v>
      </c>
      <c r="J64" s="16">
        <f t="shared" si="6"/>
        <v>5188738</v>
      </c>
    </row>
    <row r="65" spans="2:10" x14ac:dyDescent="0.25">
      <c r="B65" s="6">
        <v>4112</v>
      </c>
      <c r="C65" s="12"/>
      <c r="D65" s="12"/>
      <c r="E65" s="11"/>
      <c r="F65" s="11"/>
      <c r="G65" s="11">
        <v>5240120.2</v>
      </c>
      <c r="H65" s="11">
        <v>5188738</v>
      </c>
      <c r="I65" s="11">
        <f t="shared" si="6"/>
        <v>5240120.2</v>
      </c>
      <c r="J65" s="11">
        <f>F65+H65</f>
        <v>5188738</v>
      </c>
    </row>
    <row r="66" spans="2:10" ht="50.25" customHeight="1" x14ac:dyDescent="0.25">
      <c r="B66" s="13">
        <v>3111610</v>
      </c>
      <c r="C66" s="14" t="s">
        <v>17</v>
      </c>
      <c r="D66" s="15" t="s">
        <v>22</v>
      </c>
      <c r="E66" s="16"/>
      <c r="F66" s="16"/>
      <c r="G66" s="16">
        <f>G67+G68</f>
        <v>795754.9</v>
      </c>
      <c r="H66" s="30">
        <f t="shared" ref="H66:J66" si="11">H67+H68</f>
        <v>783779.3</v>
      </c>
      <c r="I66" s="30">
        <f t="shared" si="11"/>
        <v>778109.5</v>
      </c>
      <c r="J66" s="30">
        <f t="shared" si="11"/>
        <v>774489.5</v>
      </c>
    </row>
    <row r="67" spans="2:10" x14ac:dyDescent="0.25">
      <c r="B67" s="31">
        <v>2240</v>
      </c>
      <c r="C67" s="14"/>
      <c r="D67" s="15"/>
      <c r="E67" s="30"/>
      <c r="F67" s="30"/>
      <c r="G67" s="11">
        <v>17645.400000000001</v>
      </c>
      <c r="H67" s="11">
        <v>9289.7999999999993</v>
      </c>
      <c r="I67" s="11">
        <v>0</v>
      </c>
      <c r="J67" s="11">
        <v>0</v>
      </c>
    </row>
    <row r="68" spans="2:10" x14ac:dyDescent="0.25">
      <c r="B68" s="6">
        <v>3210</v>
      </c>
      <c r="C68" s="12"/>
      <c r="D68" s="12"/>
      <c r="E68" s="11"/>
      <c r="F68" s="11"/>
      <c r="G68" s="11">
        <v>778109.5</v>
      </c>
      <c r="H68" s="11">
        <v>774489.5</v>
      </c>
      <c r="I68" s="11">
        <f>G68</f>
        <v>778109.5</v>
      </c>
      <c r="J68" s="11">
        <f>H68</f>
        <v>774489.5</v>
      </c>
    </row>
    <row r="69" spans="2:10" x14ac:dyDescent="0.25">
      <c r="B69" s="5"/>
      <c r="C69" s="27"/>
      <c r="D69" s="27"/>
      <c r="E69" s="28"/>
      <c r="F69" s="28"/>
      <c r="G69" s="28"/>
      <c r="H69" s="28"/>
      <c r="I69" s="28"/>
      <c r="J69" s="28"/>
    </row>
  </sheetData>
  <mergeCells count="15">
    <mergeCell ref="J11:J12"/>
    <mergeCell ref="B12:D12"/>
    <mergeCell ref="B30:D30"/>
    <mergeCell ref="B11:D11"/>
    <mergeCell ref="E11:E12"/>
    <mergeCell ref="F11:F12"/>
    <mergeCell ref="G11:G12"/>
    <mergeCell ref="H11:H12"/>
    <mergeCell ref="I11:I12"/>
    <mergeCell ref="I8:J8"/>
    <mergeCell ref="B8:B9"/>
    <mergeCell ref="C8:C9"/>
    <mergeCell ref="D8:D9"/>
    <mergeCell ref="E8:F8"/>
    <mergeCell ref="G8:H8"/>
  </mergeCells>
  <pageMargins left="0.6692913385826772" right="0.35433070866141736" top="0.35433070866141736" bottom="0.31496062992125984" header="0.31496062992125984" footer="0.31496062992125984"/>
  <pageSetup paperSize="9"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zoomScaleNormal="100" workbookViewId="0">
      <pane xSplit="2" ySplit="9" topLeftCell="C10" activePane="bottomRight" state="frozen"/>
      <selection activeCell="P20" sqref="P20"/>
      <selection pane="topRight" activeCell="P20" sqref="P20"/>
      <selection pane="bottomLeft" activeCell="P20" sqref="P20"/>
      <selection pane="bottomRight" activeCell="H19" sqref="H19"/>
    </sheetView>
  </sheetViews>
  <sheetFormatPr defaultRowHeight="15" x14ac:dyDescent="0.25"/>
  <cols>
    <col min="1" max="1" width="4.85546875" customWidth="1"/>
    <col min="2" max="2" width="16.7109375" customWidth="1"/>
    <col min="3" max="3" width="11.7109375" customWidth="1"/>
    <col min="4" max="4" width="33.28515625" customWidth="1"/>
    <col min="5" max="5" width="12.7109375" customWidth="1"/>
    <col min="6" max="6" width="12.140625" customWidth="1"/>
    <col min="7" max="7" width="12.85546875" customWidth="1"/>
    <col min="8" max="8" width="12.7109375" customWidth="1"/>
    <col min="9" max="10" width="12.5703125" customWidth="1"/>
    <col min="11" max="11" width="11.28515625" bestFit="1" customWidth="1"/>
    <col min="14" max="14" width="14.140625" customWidth="1"/>
    <col min="15" max="15" width="11.42578125" bestFit="1" customWidth="1"/>
  </cols>
  <sheetData>
    <row r="1" spans="2:11" ht="18.75" x14ac:dyDescent="0.25">
      <c r="E1" s="1" t="s">
        <v>0</v>
      </c>
    </row>
    <row r="2" spans="2:11" ht="18.75" x14ac:dyDescent="0.25">
      <c r="E2" s="1" t="s">
        <v>1</v>
      </c>
    </row>
    <row r="3" spans="2:11" ht="18.75" x14ac:dyDescent="0.25">
      <c r="E3" s="1" t="s">
        <v>2</v>
      </c>
    </row>
    <row r="4" spans="2:11" ht="18.75" x14ac:dyDescent="0.25">
      <c r="E4" s="2" t="s">
        <v>24</v>
      </c>
    </row>
    <row r="5" spans="2:11" ht="9.6" customHeight="1" x14ac:dyDescent="0.25">
      <c r="E5" s="3" t="s">
        <v>4</v>
      </c>
    </row>
    <row r="6" spans="2:11" ht="18.75" x14ac:dyDescent="0.25">
      <c r="E6" s="4" t="s">
        <v>27</v>
      </c>
    </row>
    <row r="7" spans="2:11" x14ac:dyDescent="0.25">
      <c r="I7" s="5" t="s">
        <v>5</v>
      </c>
    </row>
    <row r="8" spans="2:11" ht="35.450000000000003" customHeight="1" x14ac:dyDescent="0.25">
      <c r="B8" s="38" t="s">
        <v>6</v>
      </c>
      <c r="C8" s="39" t="s">
        <v>7</v>
      </c>
      <c r="D8" s="38" t="s">
        <v>8</v>
      </c>
      <c r="E8" s="38" t="s">
        <v>9</v>
      </c>
      <c r="F8" s="38"/>
      <c r="G8" s="38" t="s">
        <v>10</v>
      </c>
      <c r="H8" s="38"/>
      <c r="I8" s="38" t="s">
        <v>11</v>
      </c>
      <c r="J8" s="38"/>
    </row>
    <row r="9" spans="2:11" ht="112.9" customHeight="1" x14ac:dyDescent="0.25">
      <c r="B9" s="38"/>
      <c r="C9" s="39"/>
      <c r="D9" s="38"/>
      <c r="E9" s="29" t="s">
        <v>25</v>
      </c>
      <c r="F9" s="6" t="s">
        <v>12</v>
      </c>
      <c r="G9" s="6" t="s">
        <v>13</v>
      </c>
      <c r="H9" s="6" t="s">
        <v>12</v>
      </c>
      <c r="I9" s="6" t="s">
        <v>13</v>
      </c>
      <c r="J9" s="6" t="s">
        <v>12</v>
      </c>
    </row>
    <row r="10" spans="2:11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</row>
    <row r="11" spans="2:11" ht="28.15" customHeight="1" x14ac:dyDescent="0.25">
      <c r="B11" s="45" t="s">
        <v>14</v>
      </c>
      <c r="C11" s="46"/>
      <c r="D11" s="47"/>
      <c r="E11" s="40">
        <f t="shared" ref="E11:F11" si="0">SUM(E13:E14)</f>
        <v>0</v>
      </c>
      <c r="F11" s="40">
        <f t="shared" si="0"/>
        <v>0</v>
      </c>
      <c r="G11" s="40">
        <f>SUM(G13:G14)</f>
        <v>25751285.800000001</v>
      </c>
      <c r="H11" s="40">
        <f>SUM(H13:H14)</f>
        <v>25751285.800000001</v>
      </c>
      <c r="I11" s="40">
        <f>SUM(I13:I14)</f>
        <v>25751285.800000001</v>
      </c>
      <c r="J11" s="40">
        <f>SUM(J13:J14)</f>
        <v>25751285.800000001</v>
      </c>
      <c r="K11" s="8"/>
    </row>
    <row r="12" spans="2:11" ht="14.45" customHeight="1" x14ac:dyDescent="0.25">
      <c r="B12" s="41" t="s">
        <v>15</v>
      </c>
      <c r="C12" s="42"/>
      <c r="D12" s="43"/>
      <c r="E12" s="40"/>
      <c r="F12" s="40"/>
      <c r="G12" s="40"/>
      <c r="H12" s="40"/>
      <c r="I12" s="40"/>
      <c r="J12" s="40"/>
    </row>
    <row r="13" spans="2:11" x14ac:dyDescent="0.25">
      <c r="B13" s="6">
        <v>2620</v>
      </c>
      <c r="C13" s="12"/>
      <c r="D13" s="12"/>
      <c r="E13" s="11"/>
      <c r="F13" s="11"/>
      <c r="G13" s="11">
        <f>G17</f>
        <v>12394800.5</v>
      </c>
      <c r="H13" s="11">
        <f>H17</f>
        <v>12394800.5</v>
      </c>
      <c r="I13" s="11">
        <f t="shared" ref="I13:J14" si="1">E13+G13</f>
        <v>12394800.5</v>
      </c>
      <c r="J13" s="11">
        <f t="shared" si="1"/>
        <v>12394800.5</v>
      </c>
    </row>
    <row r="14" spans="2:11" x14ac:dyDescent="0.25">
      <c r="B14" s="6">
        <v>3220</v>
      </c>
      <c r="C14" s="12"/>
      <c r="D14" s="12"/>
      <c r="E14" s="11"/>
      <c r="F14" s="11"/>
      <c r="G14" s="11">
        <f>G18</f>
        <v>13356485.300000001</v>
      </c>
      <c r="H14" s="11">
        <f>H18</f>
        <v>13356485.300000001</v>
      </c>
      <c r="I14" s="11">
        <f t="shared" si="1"/>
        <v>13356485.300000001</v>
      </c>
      <c r="J14" s="11">
        <f t="shared" si="1"/>
        <v>13356485.300000001</v>
      </c>
    </row>
    <row r="15" spans="2:11" ht="16.899999999999999" customHeight="1" x14ac:dyDescent="0.25">
      <c r="B15" s="44" t="s">
        <v>16</v>
      </c>
      <c r="C15" s="44"/>
      <c r="D15" s="44"/>
      <c r="E15" s="11"/>
      <c r="F15" s="11"/>
      <c r="G15" s="11"/>
      <c r="H15" s="11"/>
      <c r="I15" s="11"/>
      <c r="J15" s="11"/>
    </row>
    <row r="16" spans="2:11" ht="124.15" customHeight="1" x14ac:dyDescent="0.25">
      <c r="B16" s="13">
        <v>3131090</v>
      </c>
      <c r="C16" s="14" t="s">
        <v>17</v>
      </c>
      <c r="D16" s="15" t="s">
        <v>23</v>
      </c>
      <c r="E16" s="16"/>
      <c r="F16" s="16"/>
      <c r="G16" s="16">
        <f>SUM(G17:G18)</f>
        <v>25751285.800000001</v>
      </c>
      <c r="H16" s="21">
        <f>SUM(H17:H18)</f>
        <v>25751285.800000001</v>
      </c>
      <c r="I16" s="16">
        <f t="shared" ref="I16:J18" si="2">E16+G16</f>
        <v>25751285.800000001</v>
      </c>
      <c r="J16" s="16">
        <f t="shared" si="2"/>
        <v>25751285.800000001</v>
      </c>
    </row>
    <row r="17" spans="2:10" x14ac:dyDescent="0.25">
      <c r="B17" s="17">
        <v>2620</v>
      </c>
      <c r="C17" s="12"/>
      <c r="D17" s="12"/>
      <c r="E17" s="11"/>
      <c r="F17" s="11"/>
      <c r="G17" s="11">
        <v>12394800.5</v>
      </c>
      <c r="H17" s="25">
        <v>12394800.5</v>
      </c>
      <c r="I17" s="11">
        <f t="shared" si="2"/>
        <v>12394800.5</v>
      </c>
      <c r="J17" s="11">
        <f t="shared" si="2"/>
        <v>12394800.5</v>
      </c>
    </row>
    <row r="18" spans="2:10" x14ac:dyDescent="0.25">
      <c r="B18" s="17">
        <v>3220</v>
      </c>
      <c r="C18" s="12"/>
      <c r="D18" s="12"/>
      <c r="E18" s="11"/>
      <c r="F18" s="11"/>
      <c r="G18" s="11">
        <v>13356485.300000001</v>
      </c>
      <c r="H18" s="25">
        <v>13356485.300000001</v>
      </c>
      <c r="I18" s="11">
        <f t="shared" si="2"/>
        <v>13356485.300000001</v>
      </c>
      <c r="J18" s="11">
        <f t="shared" si="2"/>
        <v>13356485.300000001</v>
      </c>
    </row>
  </sheetData>
  <mergeCells count="15">
    <mergeCell ref="J11:J12"/>
    <mergeCell ref="B12:D12"/>
    <mergeCell ref="B15:D15"/>
    <mergeCell ref="B11:D11"/>
    <mergeCell ref="E11:E12"/>
    <mergeCell ref="F11:F12"/>
    <mergeCell ref="G11:G12"/>
    <mergeCell ref="H11:H12"/>
    <mergeCell ref="I11:I12"/>
    <mergeCell ref="I8:J8"/>
    <mergeCell ref="B8:B9"/>
    <mergeCell ref="C8:C9"/>
    <mergeCell ref="D8:D9"/>
    <mergeCell ref="E8:F8"/>
    <mergeCell ref="G8:H8"/>
  </mergeCells>
  <pageMargins left="0.6692913385826772" right="0.35433070866141736" top="0.35433070866141736" bottom="0.31496062992125984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кодами (311)</vt:lpstr>
      <vt:lpstr>за кодами (313)</vt:lpstr>
      <vt:lpstr>'за кодами (311)'!Заголовки_для_печати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Тетяна Борисівна Бєлкіна</cp:lastModifiedBy>
  <cp:lastPrinted>2022-07-15T09:45:15Z</cp:lastPrinted>
  <dcterms:created xsi:type="dcterms:W3CDTF">2019-03-06T14:02:14Z</dcterms:created>
  <dcterms:modified xsi:type="dcterms:W3CDTF">2022-07-15T09:45:16Z</dcterms:modified>
</cp:coreProperties>
</file>